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3040" windowHeight="9336"/>
  </bookViews>
  <sheets>
    <sheet name="sažetak" sheetId="15" r:id="rId1"/>
    <sheet name="OPĆI DIO-prihodi" sheetId="12" r:id="rId2"/>
    <sheet name="OPĆI DIO-RASHODI" sheetId="16" r:id="rId3"/>
    <sheet name="POSEBNI DIO" sheetId="10" r:id="rId4"/>
    <sheet name="Izvještaj o zad. na dom. i str." sheetId="23" r:id="rId5"/>
    <sheet name="Izvještaj o danim jam. i pl.po" sheetId="22" r:id="rId6"/>
  </sheets>
  <definedNames>
    <definedName name="_GoBack" localSheetId="1">'OPĆI DIO-prihodi'!$B$39</definedName>
    <definedName name="_GoBack" localSheetId="2">'OPĆI DIO-RASHODI'!#REF!</definedName>
    <definedName name="_xlnm.Print_Area" localSheetId="2">'OPĆI DIO-RASHODI'!$A$1:$H$101</definedName>
    <definedName name="_xlnm.Print_Area" localSheetId="3">'POSEBNI DIO'!$A$1:$J$354</definedName>
  </definedNames>
  <calcPr calcId="162913"/>
  <fileRecoveryPr autoRecover="0"/>
</workbook>
</file>

<file path=xl/calcChain.xml><?xml version="1.0" encoding="utf-8"?>
<calcChain xmlns="http://schemas.openxmlformats.org/spreadsheetml/2006/main">
  <c r="F69" i="16" l="1"/>
  <c r="F68" i="16" s="1"/>
  <c r="F60" i="16"/>
  <c r="I195" i="10"/>
  <c r="E123" i="10"/>
  <c r="E126" i="10"/>
  <c r="H334" i="10"/>
  <c r="H333" i="10" s="1"/>
  <c r="H336" i="10"/>
  <c r="H338" i="10"/>
  <c r="H341" i="10"/>
  <c r="H340" i="10" s="1"/>
  <c r="J340" i="10" s="1"/>
  <c r="H346" i="10"/>
  <c r="H345" i="10" s="1"/>
  <c r="H348" i="10"/>
  <c r="H350" i="10"/>
  <c r="H353" i="10"/>
  <c r="H352" i="10" s="1"/>
  <c r="J352" i="10" s="1"/>
  <c r="H328" i="10"/>
  <c r="H248" i="10"/>
  <c r="H247" i="10" s="1"/>
  <c r="J247" i="10" s="1"/>
  <c r="H250" i="10"/>
  <c r="H253" i="10"/>
  <c r="H252" i="10" s="1"/>
  <c r="J252" i="10" s="1"/>
  <c r="H238" i="10"/>
  <c r="H237" i="10"/>
  <c r="J237" i="10" s="1"/>
  <c r="H242" i="10"/>
  <c r="H241" i="10" s="1"/>
  <c r="H199" i="10"/>
  <c r="H198" i="10" s="1"/>
  <c r="H194" i="10"/>
  <c r="I194" i="10" s="1"/>
  <c r="H181" i="10"/>
  <c r="H166" i="10"/>
  <c r="H165" i="10" s="1"/>
  <c r="H164" i="10" s="1"/>
  <c r="H156" i="10"/>
  <c r="H153" i="10" s="1"/>
  <c r="H124" i="10"/>
  <c r="H106" i="10"/>
  <c r="H104" i="10"/>
  <c r="H62" i="10"/>
  <c r="H47" i="10"/>
  <c r="D101" i="16"/>
  <c r="D52" i="12"/>
  <c r="B36" i="15"/>
  <c r="B33" i="15"/>
  <c r="B32" i="15"/>
  <c r="B10" i="15"/>
  <c r="B35" i="15" s="1"/>
  <c r="B37" i="15" s="1"/>
  <c r="B7" i="15"/>
  <c r="B31" i="15" s="1"/>
  <c r="B34" i="15" s="1"/>
  <c r="C52" i="12"/>
  <c r="C40" i="12"/>
  <c r="C39" i="12" s="1"/>
  <c r="C37" i="12"/>
  <c r="C36" i="12"/>
  <c r="C33" i="12"/>
  <c r="C32" i="12" s="1"/>
  <c r="C29" i="12"/>
  <c r="C27" i="12"/>
  <c r="C26" i="12" s="1"/>
  <c r="C24" i="12"/>
  <c r="C23" i="12"/>
  <c r="C21" i="12"/>
  <c r="C17" i="12"/>
  <c r="C16" i="12" s="1"/>
  <c r="C13" i="12"/>
  <c r="C10" i="12"/>
  <c r="C8" i="12"/>
  <c r="C5" i="12" s="1"/>
  <c r="C101" i="16"/>
  <c r="G101" i="16" s="1"/>
  <c r="C89" i="16"/>
  <c r="C80" i="16" s="1"/>
  <c r="C81" i="16"/>
  <c r="C78" i="16"/>
  <c r="C77" i="16" s="1"/>
  <c r="C76" i="16" s="1"/>
  <c r="C72" i="16"/>
  <c r="C71" i="16" s="1"/>
  <c r="C63" i="16"/>
  <c r="C60" i="16"/>
  <c r="G60" i="16" s="1"/>
  <c r="C58" i="16"/>
  <c r="C55" i="16" s="1"/>
  <c r="C53" i="16"/>
  <c r="C52" i="16"/>
  <c r="C48" i="16"/>
  <c r="C47" i="16" s="1"/>
  <c r="C40" i="16"/>
  <c r="C38" i="16"/>
  <c r="C28" i="16"/>
  <c r="C21" i="16"/>
  <c r="C16" i="16"/>
  <c r="C12" i="16"/>
  <c r="C10" i="16"/>
  <c r="C6" i="16"/>
  <c r="F343" i="10"/>
  <c r="F332" i="10"/>
  <c r="F331" i="10" s="1"/>
  <c r="F330" i="10" s="1"/>
  <c r="E328" i="10"/>
  <c r="E327" i="10" s="1"/>
  <c r="E330" i="10"/>
  <c r="F256" i="10"/>
  <c r="F255" i="10" s="1"/>
  <c r="F246" i="10"/>
  <c r="F236" i="10"/>
  <c r="F240" i="10"/>
  <c r="F235" i="10" s="1"/>
  <c r="F230" i="10"/>
  <c r="F229" i="10" s="1"/>
  <c r="F225" i="10"/>
  <c r="F216" i="10"/>
  <c r="F215" i="10" s="1"/>
  <c r="F210" i="10"/>
  <c r="F209" i="10"/>
  <c r="F208" i="10"/>
  <c r="J208" i="10" s="1"/>
  <c r="H208" i="10"/>
  <c r="I208" i="10" s="1"/>
  <c r="E208" i="10"/>
  <c r="F201" i="10"/>
  <c r="F196" i="10"/>
  <c r="F191" i="10"/>
  <c r="F186" i="10"/>
  <c r="F185" i="10"/>
  <c r="F172" i="10"/>
  <c r="F171" i="10" s="1"/>
  <c r="F164" i="10"/>
  <c r="F152" i="10"/>
  <c r="F151" i="10" s="1"/>
  <c r="F141" i="10"/>
  <c r="F140" i="10"/>
  <c r="F136" i="10"/>
  <c r="F135" i="10" s="1"/>
  <c r="F114" i="10"/>
  <c r="F113" i="10"/>
  <c r="F109" i="10"/>
  <c r="F100" i="10"/>
  <c r="F99" i="10" s="1"/>
  <c r="F95" i="10"/>
  <c r="F94" i="10"/>
  <c r="F53" i="10"/>
  <c r="F41" i="10"/>
  <c r="F40" i="10"/>
  <c r="E325" i="10"/>
  <c r="E323" i="10"/>
  <c r="E321" i="10"/>
  <c r="E320" i="10" s="1"/>
  <c r="E316" i="10"/>
  <c r="E315" i="10" s="1"/>
  <c r="E313" i="10"/>
  <c r="E309" i="10"/>
  <c r="E303" i="10"/>
  <c r="E301" i="10"/>
  <c r="E193" i="10"/>
  <c r="E191" i="10" s="1"/>
  <c r="E190" i="10" s="1"/>
  <c r="E183" i="10"/>
  <c r="E174" i="10"/>
  <c r="E173" i="10" s="1"/>
  <c r="E161" i="10"/>
  <c r="E160" i="10" s="1"/>
  <c r="E158" i="10"/>
  <c r="E154" i="10"/>
  <c r="E153" i="10" s="1"/>
  <c r="E152" i="10" s="1"/>
  <c r="E151" i="10" s="1"/>
  <c r="E10" i="10"/>
  <c r="E9" i="10" s="1"/>
  <c r="F8" i="10"/>
  <c r="F7" i="10" s="1"/>
  <c r="H183" i="10"/>
  <c r="H309" i="10"/>
  <c r="H311" i="10"/>
  <c r="H313" i="10"/>
  <c r="H316" i="10"/>
  <c r="H315" i="10"/>
  <c r="H321" i="10"/>
  <c r="H323" i="10"/>
  <c r="H325" i="10"/>
  <c r="H327" i="10"/>
  <c r="H303" i="10"/>
  <c r="H154" i="10"/>
  <c r="H158" i="10"/>
  <c r="J153" i="10"/>
  <c r="H161" i="10"/>
  <c r="H32" i="10"/>
  <c r="F17" i="12"/>
  <c r="F72" i="16"/>
  <c r="F40" i="16"/>
  <c r="G40" i="16"/>
  <c r="E14" i="10"/>
  <c r="E21" i="10"/>
  <c r="E32" i="10"/>
  <c r="I32" i="10" s="1"/>
  <c r="E37" i="10"/>
  <c r="E36" i="10" s="1"/>
  <c r="E43" i="10"/>
  <c r="E45" i="10"/>
  <c r="E47" i="10"/>
  <c r="E50" i="10"/>
  <c r="E55" i="10"/>
  <c r="E57" i="10"/>
  <c r="E54" i="10" s="1"/>
  <c r="E59" i="10"/>
  <c r="E62" i="10"/>
  <c r="E66" i="10"/>
  <c r="E72" i="10"/>
  <c r="E81" i="10"/>
  <c r="E83" i="10"/>
  <c r="E90" i="10"/>
  <c r="E89" i="10"/>
  <c r="E97" i="10"/>
  <c r="E96" i="10" s="1"/>
  <c r="E116" i="10"/>
  <c r="E118" i="10"/>
  <c r="E120" i="10"/>
  <c r="E128" i="10"/>
  <c r="E132" i="10"/>
  <c r="E131" i="10"/>
  <c r="E143" i="10"/>
  <c r="E142" i="10" s="1"/>
  <c r="E141" i="10" s="1"/>
  <c r="E140" i="10" s="1"/>
  <c r="E146" i="10"/>
  <c r="E149" i="10"/>
  <c r="E176" i="10"/>
  <c r="E188" i="10"/>
  <c r="E187" i="10"/>
  <c r="E186" i="10"/>
  <c r="E185" i="10" s="1"/>
  <c r="E218" i="10"/>
  <c r="E217" i="10"/>
  <c r="E216" i="10" s="1"/>
  <c r="E215" i="10" s="1"/>
  <c r="E214" i="10" s="1"/>
  <c r="E240" i="10"/>
  <c r="E235" i="10" s="1"/>
  <c r="E234" i="10" s="1"/>
  <c r="E258" i="10"/>
  <c r="E260" i="10"/>
  <c r="E257" i="10" s="1"/>
  <c r="E262" i="10"/>
  <c r="E265" i="10"/>
  <c r="E269" i="10"/>
  <c r="E273" i="10"/>
  <c r="E279" i="10"/>
  <c r="E281" i="10"/>
  <c r="E264" i="10" s="1"/>
  <c r="E286" i="10"/>
  <c r="E285" i="10" s="1"/>
  <c r="E290" i="10"/>
  <c r="E289" i="10"/>
  <c r="E295" i="10"/>
  <c r="E297" i="10"/>
  <c r="F29" i="12"/>
  <c r="G29" i="12"/>
  <c r="F48" i="16"/>
  <c r="G48" i="16" s="1"/>
  <c r="G54" i="16"/>
  <c r="H286" i="10"/>
  <c r="H285" i="10"/>
  <c r="H188" i="10"/>
  <c r="H143" i="10"/>
  <c r="H142" i="10"/>
  <c r="H149" i="10"/>
  <c r="H145" i="10" s="1"/>
  <c r="H146" i="10"/>
  <c r="H138" i="10"/>
  <c r="H137" i="10" s="1"/>
  <c r="H136" i="10" s="1"/>
  <c r="H30" i="10"/>
  <c r="I30" i="10"/>
  <c r="J183" i="10"/>
  <c r="H262" i="10"/>
  <c r="G26" i="15"/>
  <c r="G22" i="15"/>
  <c r="G9" i="15"/>
  <c r="G8" i="15"/>
  <c r="G6" i="15"/>
  <c r="G5" i="15"/>
  <c r="C7" i="15"/>
  <c r="H51" i="12"/>
  <c r="H50" i="12"/>
  <c r="H49" i="12"/>
  <c r="H48" i="12"/>
  <c r="H47" i="12"/>
  <c r="D21" i="12"/>
  <c r="H100" i="16"/>
  <c r="H99" i="16"/>
  <c r="H98" i="16"/>
  <c r="H97" i="16"/>
  <c r="H96" i="16"/>
  <c r="D77" i="16"/>
  <c r="G50" i="12"/>
  <c r="E39" i="12"/>
  <c r="D39" i="12"/>
  <c r="F63" i="16"/>
  <c r="G63" i="16" s="1"/>
  <c r="F53" i="16"/>
  <c r="G53" i="16"/>
  <c r="G51" i="16"/>
  <c r="F16" i="16"/>
  <c r="I275" i="10"/>
  <c r="H301" i="10"/>
  <c r="H300" i="10" s="1"/>
  <c r="H297" i="10"/>
  <c r="H295" i="10"/>
  <c r="H292" i="10" s="1"/>
  <c r="H290" i="10"/>
  <c r="H289" i="10" s="1"/>
  <c r="H281" i="10"/>
  <c r="H279" i="10"/>
  <c r="H273" i="10"/>
  <c r="H269" i="10"/>
  <c r="H265" i="10"/>
  <c r="H260" i="10"/>
  <c r="H258" i="10"/>
  <c r="H223" i="10"/>
  <c r="H218" i="10"/>
  <c r="H179" i="10"/>
  <c r="H132" i="10"/>
  <c r="H128" i="10"/>
  <c r="H126" i="10"/>
  <c r="H120" i="10"/>
  <c r="H118" i="10"/>
  <c r="H116" i="10"/>
  <c r="H115" i="10" s="1"/>
  <c r="H111" i="10"/>
  <c r="H102" i="10"/>
  <c r="H97" i="10"/>
  <c r="H96" i="10" s="1"/>
  <c r="H90" i="10"/>
  <c r="H83" i="10"/>
  <c r="H81" i="10"/>
  <c r="H72" i="10"/>
  <c r="I72" i="10" s="1"/>
  <c r="H66" i="10"/>
  <c r="H59" i="10"/>
  <c r="I59" i="10" s="1"/>
  <c r="H57" i="10"/>
  <c r="H55" i="10"/>
  <c r="H50" i="10"/>
  <c r="I50" i="10" s="1"/>
  <c r="H45" i="10"/>
  <c r="I45" i="10" s="1"/>
  <c r="H43" i="10"/>
  <c r="H37" i="10"/>
  <c r="H21" i="10"/>
  <c r="H14" i="10"/>
  <c r="H10" i="10"/>
  <c r="H176" i="10"/>
  <c r="I178" i="10"/>
  <c r="I98" i="10"/>
  <c r="I82" i="10"/>
  <c r="I80" i="10"/>
  <c r="I78" i="10"/>
  <c r="I73" i="10"/>
  <c r="I63" i="10"/>
  <c r="I60" i="10"/>
  <c r="I56" i="10"/>
  <c r="I51" i="10"/>
  <c r="I46" i="10"/>
  <c r="I44" i="10"/>
  <c r="I38" i="10"/>
  <c r="I35" i="10"/>
  <c r="I34" i="10"/>
  <c r="I33" i="10"/>
  <c r="I29" i="10"/>
  <c r="I28" i="10"/>
  <c r="I27" i="10"/>
  <c r="I26" i="10"/>
  <c r="I25" i="10"/>
  <c r="I24" i="10"/>
  <c r="I23" i="10"/>
  <c r="I22" i="10"/>
  <c r="I19" i="10"/>
  <c r="I18" i="10"/>
  <c r="I16" i="10"/>
  <c r="I15" i="10"/>
  <c r="I12" i="10"/>
  <c r="I11" i="10"/>
  <c r="I121" i="10"/>
  <c r="I119" i="10"/>
  <c r="I117" i="10"/>
  <c r="G38" i="12"/>
  <c r="F37" i="12"/>
  <c r="F36" i="12" s="1"/>
  <c r="G36" i="12" s="1"/>
  <c r="G17" i="12"/>
  <c r="F13" i="12"/>
  <c r="G13" i="12" s="1"/>
  <c r="F101" i="16"/>
  <c r="G100" i="16"/>
  <c r="G99" i="16"/>
  <c r="G98" i="16"/>
  <c r="G97" i="16"/>
  <c r="G96" i="16"/>
  <c r="F89" i="16"/>
  <c r="G82" i="16"/>
  <c r="F81" i="16"/>
  <c r="F78" i="16"/>
  <c r="F71" i="16"/>
  <c r="H71" i="16" s="1"/>
  <c r="F58" i="16"/>
  <c r="G49" i="16"/>
  <c r="G46" i="16"/>
  <c r="G44" i="16"/>
  <c r="G43" i="16"/>
  <c r="G42" i="16"/>
  <c r="G41" i="16"/>
  <c r="G39" i="16"/>
  <c r="F38" i="16"/>
  <c r="G38" i="16"/>
  <c r="G37" i="16"/>
  <c r="G36" i="16"/>
  <c r="G35" i="16"/>
  <c r="G34" i="16"/>
  <c r="G32" i="16"/>
  <c r="G31" i="16"/>
  <c r="G30" i="16"/>
  <c r="G29" i="16"/>
  <c r="F28" i="16"/>
  <c r="G27" i="16"/>
  <c r="G26" i="16"/>
  <c r="G25" i="16"/>
  <c r="G24" i="16"/>
  <c r="G23" i="16"/>
  <c r="G22" i="16"/>
  <c r="F21" i="16"/>
  <c r="G19" i="16"/>
  <c r="G18" i="16"/>
  <c r="G17" i="16"/>
  <c r="G13" i="16"/>
  <c r="F12" i="16"/>
  <c r="G11" i="16"/>
  <c r="F10" i="16"/>
  <c r="G7" i="16"/>
  <c r="F6" i="16"/>
  <c r="G6" i="16" s="1"/>
  <c r="G41" i="12"/>
  <c r="F40" i="12"/>
  <c r="G40" i="12" s="1"/>
  <c r="F39" i="12"/>
  <c r="G39" i="12"/>
  <c r="C19" i="15"/>
  <c r="D19" i="15"/>
  <c r="E19" i="15"/>
  <c r="B19" i="15"/>
  <c r="F22" i="15"/>
  <c r="F6" i="15"/>
  <c r="F8" i="15"/>
  <c r="F9" i="15"/>
  <c r="F5" i="15"/>
  <c r="E36" i="15"/>
  <c r="D36" i="15"/>
  <c r="C36" i="15"/>
  <c r="C37" i="15" s="1"/>
  <c r="G37" i="15" s="1"/>
  <c r="E33" i="15"/>
  <c r="D33" i="15"/>
  <c r="C33" i="15"/>
  <c r="E32" i="15"/>
  <c r="F32" i="15" s="1"/>
  <c r="D32" i="15"/>
  <c r="C32" i="15"/>
  <c r="E10" i="15"/>
  <c r="G10" i="15" s="1"/>
  <c r="D35" i="15"/>
  <c r="D37" i="15" s="1"/>
  <c r="C35" i="15"/>
  <c r="E7" i="15"/>
  <c r="E31" i="15"/>
  <c r="E76" i="16"/>
  <c r="G81" i="16"/>
  <c r="F47" i="16"/>
  <c r="H47" i="16" s="1"/>
  <c r="G47" i="16"/>
  <c r="G11" i="12"/>
  <c r="G14" i="12"/>
  <c r="G18" i="12"/>
  <c r="G25" i="12"/>
  <c r="G28" i="12"/>
  <c r="G34" i="12"/>
  <c r="F33" i="12"/>
  <c r="F32" i="12" s="1"/>
  <c r="F27" i="12"/>
  <c r="F24" i="12"/>
  <c r="F21" i="12"/>
  <c r="F10" i="12"/>
  <c r="F8" i="12"/>
  <c r="I129" i="10"/>
  <c r="F26" i="12"/>
  <c r="G26" i="12"/>
  <c r="G27" i="12"/>
  <c r="G47" i="12"/>
  <c r="F52" i="12"/>
  <c r="G51" i="12"/>
  <c r="G48" i="12"/>
  <c r="G10" i="16"/>
  <c r="F77" i="16"/>
  <c r="E4" i="16"/>
  <c r="E91" i="16"/>
  <c r="E4" i="12"/>
  <c r="E42" i="12"/>
  <c r="D31" i="15"/>
  <c r="C31" i="15"/>
  <c r="F26" i="15"/>
  <c r="C11" i="15"/>
  <c r="D34" i="15"/>
  <c r="D4" i="12"/>
  <c r="D42" i="12"/>
  <c r="H131" i="10"/>
  <c r="I62" i="10"/>
  <c r="J289" i="10"/>
  <c r="G6" i="10"/>
  <c r="G4" i="10"/>
  <c r="G33" i="12"/>
  <c r="H36" i="10"/>
  <c r="J36" i="10"/>
  <c r="G32" i="15"/>
  <c r="E11" i="15"/>
  <c r="G11" i="15" s="1"/>
  <c r="H39" i="12"/>
  <c r="H40" i="12"/>
  <c r="G24" i="12"/>
  <c r="F23" i="12"/>
  <c r="G23" i="12"/>
  <c r="F5" i="12"/>
  <c r="H5" i="12"/>
  <c r="F15" i="16"/>
  <c r="H15" i="16"/>
  <c r="F10" i="15"/>
  <c r="D4" i="16"/>
  <c r="D91" i="16"/>
  <c r="I10" i="10"/>
  <c r="I37" i="10"/>
  <c r="H187" i="10"/>
  <c r="H186" i="10"/>
  <c r="I186" i="10" s="1"/>
  <c r="H185" i="10"/>
  <c r="I185" i="10" s="1"/>
  <c r="H110" i="10"/>
  <c r="E145" i="10"/>
  <c r="E292" i="10"/>
  <c r="J292" i="10"/>
  <c r="E42" i="10"/>
  <c r="E41" i="10" s="1"/>
  <c r="H42" i="10"/>
  <c r="H41" i="10"/>
  <c r="E35" i="15"/>
  <c r="G35" i="15" s="1"/>
  <c r="H36" i="12"/>
  <c r="H23" i="12"/>
  <c r="G5" i="12"/>
  <c r="F80" i="16"/>
  <c r="F55" i="16"/>
  <c r="G55" i="16" s="1"/>
  <c r="H55" i="16"/>
  <c r="F52" i="16"/>
  <c r="G12" i="16"/>
  <c r="F5" i="16"/>
  <c r="E37" i="15"/>
  <c r="F37" i="15" s="1"/>
  <c r="H52" i="16"/>
  <c r="G52" i="16"/>
  <c r="H101" i="16"/>
  <c r="H89" i="10"/>
  <c r="J89" i="10"/>
  <c r="I83" i="10"/>
  <c r="E61" i="10"/>
  <c r="F245" i="10"/>
  <c r="F244" i="10" s="1"/>
  <c r="H320" i="10"/>
  <c r="H319" i="10" s="1"/>
  <c r="H318" i="10" s="1"/>
  <c r="F234" i="10"/>
  <c r="J137" i="10"/>
  <c r="J186" i="10"/>
  <c r="I187" i="10"/>
  <c r="I176" i="10"/>
  <c r="I66" i="10"/>
  <c r="I43" i="10"/>
  <c r="E308" i="10"/>
  <c r="I118" i="10"/>
  <c r="H160" i="10"/>
  <c r="J160" i="10" s="1"/>
  <c r="I120" i="10"/>
  <c r="E115" i="10"/>
  <c r="E114" i="10" s="1"/>
  <c r="F163" i="10"/>
  <c r="J163" i="10" s="1"/>
  <c r="I97" i="10"/>
  <c r="H95" i="10"/>
  <c r="J245" i="10"/>
  <c r="H135" i="10"/>
  <c r="J135" i="10" s="1"/>
  <c r="E172" i="10"/>
  <c r="E171" i="10" s="1"/>
  <c r="H94" i="10"/>
  <c r="H163" i="10"/>
  <c r="J164" i="10"/>
  <c r="H246" i="10"/>
  <c r="H245" i="10" s="1"/>
  <c r="H123" i="10"/>
  <c r="I123" i="10"/>
  <c r="H173" i="10"/>
  <c r="J136" i="10"/>
  <c r="H257" i="10"/>
  <c r="H217" i="10"/>
  <c r="J217" i="10" s="1"/>
  <c r="I81" i="10"/>
  <c r="H308" i="10"/>
  <c r="I116" i="10"/>
  <c r="I55" i="10"/>
  <c r="H54" i="10"/>
  <c r="J54" i="10" s="1"/>
  <c r="I273" i="10"/>
  <c r="I188" i="10"/>
  <c r="J165" i="10"/>
  <c r="H264" i="10"/>
  <c r="J246" i="10"/>
  <c r="E95" i="10"/>
  <c r="E94" i="10"/>
  <c r="I94" i="10"/>
  <c r="E8" i="10"/>
  <c r="E7" i="10"/>
  <c r="I36" i="10"/>
  <c r="J123" i="10"/>
  <c r="E53" i="10"/>
  <c r="E52" i="10" s="1"/>
  <c r="J187" i="10"/>
  <c r="E319" i="10"/>
  <c r="E318" i="10"/>
  <c r="I95" i="10"/>
  <c r="I128" i="10"/>
  <c r="I115" i="10"/>
  <c r="J115" i="10"/>
  <c r="F214" i="10"/>
  <c r="J185" i="10"/>
  <c r="E307" i="10"/>
  <c r="E306" i="10" s="1"/>
  <c r="E305" i="10" s="1"/>
  <c r="E113" i="10"/>
  <c r="H101" i="10"/>
  <c r="H100" i="10" s="1"/>
  <c r="H99" i="10" s="1"/>
  <c r="J99" i="10" s="1"/>
  <c r="F52" i="10"/>
  <c r="F6" i="10"/>
  <c r="J94" i="10"/>
  <c r="F190" i="10"/>
  <c r="H61" i="10"/>
  <c r="I61" i="10" s="1"/>
  <c r="J61" i="10"/>
  <c r="H40" i="10"/>
  <c r="J40" i="10" s="1"/>
  <c r="J41" i="10"/>
  <c r="F134" i="10"/>
  <c r="H299" i="10"/>
  <c r="H307" i="10"/>
  <c r="H140" i="10"/>
  <c r="I42" i="10"/>
  <c r="J42" i="10"/>
  <c r="I21" i="10"/>
  <c r="H9" i="10"/>
  <c r="J9" i="10"/>
  <c r="I14" i="10"/>
  <c r="H216" i="10"/>
  <c r="J216" i="10" s="1"/>
  <c r="H172" i="10"/>
  <c r="H171" i="10" s="1"/>
  <c r="I173" i="10"/>
  <c r="E134" i="10"/>
  <c r="F5" i="10"/>
  <c r="F4" i="10" s="1"/>
  <c r="H306" i="10"/>
  <c r="I9" i="10"/>
  <c r="H8" i="10"/>
  <c r="H7" i="10"/>
  <c r="I172" i="10"/>
  <c r="I8" i="10"/>
  <c r="J8" i="10"/>
  <c r="J7" i="10"/>
  <c r="F35" i="15"/>
  <c r="G31" i="15"/>
  <c r="E34" i="15"/>
  <c r="F34" i="15" s="1"/>
  <c r="G7" i="15"/>
  <c r="F7" i="15"/>
  <c r="F31" i="15"/>
  <c r="E23" i="15"/>
  <c r="H26" i="12"/>
  <c r="G10" i="12"/>
  <c r="G80" i="16"/>
  <c r="G71" i="16"/>
  <c r="G72" i="16"/>
  <c r="G28" i="16"/>
  <c r="G21" i="16"/>
  <c r="F4" i="16"/>
  <c r="H4" i="16" s="1"/>
  <c r="G16" i="16"/>
  <c r="H5" i="16"/>
  <c r="I171" i="10" l="1"/>
  <c r="J171" i="10"/>
  <c r="E40" i="10"/>
  <c r="E6" i="10" s="1"/>
  <c r="I41" i="10"/>
  <c r="G32" i="12"/>
  <c r="H32" i="12"/>
  <c r="I264" i="10"/>
  <c r="E256" i="10"/>
  <c r="I40" i="10"/>
  <c r="H109" i="10"/>
  <c r="J110" i="10"/>
  <c r="J241" i="10"/>
  <c r="H240" i="10"/>
  <c r="J240" i="10" s="1"/>
  <c r="H215" i="10"/>
  <c r="I54" i="10"/>
  <c r="H114" i="10"/>
  <c r="F16" i="12"/>
  <c r="C4" i="12"/>
  <c r="C42" i="12" s="1"/>
  <c r="I7" i="10"/>
  <c r="H53" i="10"/>
  <c r="H152" i="10"/>
  <c r="C34" i="15"/>
  <c r="G34" i="15" s="1"/>
  <c r="G37" i="12"/>
  <c r="I96" i="10"/>
  <c r="E300" i="10"/>
  <c r="E299" i="10" s="1"/>
  <c r="C15" i="16"/>
  <c r="G15" i="16" s="1"/>
  <c r="H344" i="10"/>
  <c r="H343" i="10" s="1"/>
  <c r="J343" i="10" s="1"/>
  <c r="J345" i="10"/>
  <c r="J333" i="10"/>
  <c r="H332" i="10"/>
  <c r="F76" i="16"/>
  <c r="H52" i="12"/>
  <c r="G52" i="12"/>
  <c r="H256" i="10"/>
  <c r="J285" i="10"/>
  <c r="C5" i="16"/>
  <c r="H197" i="10"/>
  <c r="J198" i="10"/>
  <c r="H193" i="10"/>
  <c r="H236" i="10"/>
  <c r="B11" i="15"/>
  <c r="J236" i="10" l="1"/>
  <c r="H235" i="10"/>
  <c r="C4" i="16"/>
  <c r="G5" i="16"/>
  <c r="H151" i="10"/>
  <c r="J152" i="10"/>
  <c r="E255" i="10"/>
  <c r="E244" i="10" s="1"/>
  <c r="H76" i="16"/>
  <c r="G76" i="16"/>
  <c r="F91" i="16"/>
  <c r="J53" i="10"/>
  <c r="I53" i="10"/>
  <c r="E5" i="10"/>
  <c r="E4" i="10" s="1"/>
  <c r="H255" i="10"/>
  <c r="J256" i="10"/>
  <c r="J332" i="10"/>
  <c r="H331" i="10"/>
  <c r="F4" i="12"/>
  <c r="G16" i="12"/>
  <c r="H16" i="12"/>
  <c r="J215" i="10"/>
  <c r="H214" i="10"/>
  <c r="J214" i="10" s="1"/>
  <c r="H108" i="10"/>
  <c r="H52" i="10" s="1"/>
  <c r="J109" i="10"/>
  <c r="H192" i="10"/>
  <c r="H191" i="10"/>
  <c r="I193" i="10"/>
  <c r="J193" i="10"/>
  <c r="B23" i="15"/>
  <c r="F23" i="15" s="1"/>
  <c r="F11" i="15"/>
  <c r="H196" i="10"/>
  <c r="J196" i="10" s="1"/>
  <c r="J197" i="10"/>
  <c r="H113" i="10"/>
  <c r="I114" i="10"/>
  <c r="J114" i="10"/>
  <c r="I52" i="10" l="1"/>
  <c r="J52" i="10"/>
  <c r="H6" i="10"/>
  <c r="G4" i="12"/>
  <c r="H4" i="12"/>
  <c r="F42" i="12"/>
  <c r="J255" i="10"/>
  <c r="I255" i="10"/>
  <c r="H244" i="10"/>
  <c r="C91" i="16"/>
  <c r="G91" i="16" s="1"/>
  <c r="G4" i="16"/>
  <c r="J192" i="10"/>
  <c r="I192" i="10"/>
  <c r="H330" i="10"/>
  <c r="J330" i="10" s="1"/>
  <c r="J331" i="10"/>
  <c r="H91" i="16"/>
  <c r="J235" i="10"/>
  <c r="H234" i="10"/>
  <c r="J234" i="10" s="1"/>
  <c r="I191" i="10"/>
  <c r="H190" i="10"/>
  <c r="J191" i="10"/>
  <c r="J113" i="10"/>
  <c r="I113" i="10"/>
  <c r="J151" i="10"/>
  <c r="H134" i="10"/>
  <c r="I190" i="10" l="1"/>
  <c r="J190" i="10"/>
  <c r="J244" i="10"/>
  <c r="I244" i="10"/>
  <c r="I134" i="10"/>
  <c r="J134" i="10"/>
  <c r="G42" i="12"/>
  <c r="H42" i="12"/>
  <c r="I6" i="10"/>
  <c r="J6" i="10"/>
  <c r="H5" i="10"/>
  <c r="J5" i="10" l="1"/>
  <c r="I5" i="10"/>
  <c r="H4" i="10"/>
  <c r="I4" i="10" l="1"/>
  <c r="J4" i="10"/>
</calcChain>
</file>

<file path=xl/sharedStrings.xml><?xml version="1.0" encoding="utf-8"?>
<sst xmlns="http://schemas.openxmlformats.org/spreadsheetml/2006/main" count="729" uniqueCount="369">
  <si>
    <t>BROJČANA OZNAKA I NAZIV</t>
  </si>
  <si>
    <t>1</t>
  </si>
  <si>
    <t xml:space="preserve">Program: </t>
  </si>
  <si>
    <t xml:space="preserve">AKTIVNOST: </t>
  </si>
  <si>
    <t>3121</t>
  </si>
  <si>
    <t>NAKNADE TROŠKOVA ZAPOSLENIMA</t>
  </si>
  <si>
    <t>3212</t>
  </si>
  <si>
    <t>3211</t>
  </si>
  <si>
    <t>SLUŽBENA PUTOVANJA</t>
  </si>
  <si>
    <t>329</t>
  </si>
  <si>
    <t>OST.NESPOM.RASHODI POSLOVANJA</t>
  </si>
  <si>
    <t>323</t>
  </si>
  <si>
    <t>RASHODI ZA USLUGE</t>
  </si>
  <si>
    <t>3299</t>
  </si>
  <si>
    <t>3239</t>
  </si>
  <si>
    <t>OSTALE USLUGE</t>
  </si>
  <si>
    <t>3232</t>
  </si>
  <si>
    <t>USLUGE TEKUĆEG I INVESTICIJSKOG ODRŽAVANJA</t>
  </si>
  <si>
    <t>POSTROJENJA I OPREMA</t>
  </si>
  <si>
    <t>4221</t>
  </si>
  <si>
    <t>UREDSKA OPREMA I NAMJEŠTAJ</t>
  </si>
  <si>
    <t>3238</t>
  </si>
  <si>
    <t>RAČUNALNE USLUGE</t>
  </si>
  <si>
    <t>OSTALI NESPOMENUTI RASHODI POSLOVANJA</t>
  </si>
  <si>
    <t>OSTALI FINANCIJSKI RASHODI</t>
  </si>
  <si>
    <t>3431</t>
  </si>
  <si>
    <t>BANKARSKE USLUGE I USLUGE PLATNOG PROMETA</t>
  </si>
  <si>
    <t>SLUŽBENA, RADNA I ZAŠTITNA ODJEĆA I OBUĆA</t>
  </si>
  <si>
    <t>UREĐAJI, STROJEVI I OPREMA ZA OSTALE NAMJENE</t>
  </si>
  <si>
    <t>3234</t>
  </si>
  <si>
    <t>3223</t>
  </si>
  <si>
    <t>ENERGIJA</t>
  </si>
  <si>
    <t>USLUGE PROMIDŽBE I INFORMIRANJA</t>
  </si>
  <si>
    <t>3221</t>
  </si>
  <si>
    <t>UREDSKI MATERIJAL I OSTALI MATERIJALNI RASHODI</t>
  </si>
  <si>
    <t>3224</t>
  </si>
  <si>
    <t>SITNI INVENTAR I AUTO GUME</t>
  </si>
  <si>
    <t>3231</t>
  </si>
  <si>
    <t>USLUGE TELEFONA, POŠTE I PRIJEVOZA</t>
  </si>
  <si>
    <t>KOMUNALNE USLUGE</t>
  </si>
  <si>
    <t>3295</t>
  </si>
  <si>
    <t>PRISTOJBE I NAKNADE</t>
  </si>
  <si>
    <t>MATERIJAL I SIROVINE</t>
  </si>
  <si>
    <t>ZDRAVSTVENE I VETERINARSKE USLUGE</t>
  </si>
  <si>
    <t>IZVOR FINANCIRANJA</t>
  </si>
  <si>
    <t>6 = 5/2*100</t>
  </si>
  <si>
    <t>INDEKS 1</t>
  </si>
  <si>
    <t>INDEKS 2</t>
  </si>
  <si>
    <t xml:space="preserve">Račun prihoda/
primitka </t>
  </si>
  <si>
    <t>Naziv računa</t>
  </si>
  <si>
    <t>Indeks</t>
  </si>
  <si>
    <t>6=5/2*100</t>
  </si>
  <si>
    <t>7=5/4*100</t>
  </si>
  <si>
    <t>Prihodi iz nadležnog proračuna i od HZZO-a temeljem ugovornih obveza</t>
  </si>
  <si>
    <t>Prihodi iz nadležnog proračuna za financiranje rashoda poslovanja</t>
  </si>
  <si>
    <t>Prihodi iz nadležnog proračuna za financiranje rashoda za nabavu nefinancijske imovine</t>
  </si>
  <si>
    <t>Prihodi od prodaje proizvoda i robe te pruženih usluga i prihodi od donacija</t>
  </si>
  <si>
    <t>Donacije od pravnih i fizičkih osoba izvan općeg proračuna</t>
  </si>
  <si>
    <t>Prihodi po posebnim propisima</t>
  </si>
  <si>
    <t>Sufinanciranje cijene usluge, participacije i slično</t>
  </si>
  <si>
    <t>Pomoći iz inozemstva i od subjekata unutar općeg proračuna</t>
  </si>
  <si>
    <t>Pomoći od izvanproračunskih korisnika</t>
  </si>
  <si>
    <t>Pomoći proračunskim korisnicima iz proračuna koji im nije nadležan</t>
  </si>
  <si>
    <t xml:space="preserve">UKUPNO PRIHODI </t>
  </si>
  <si>
    <t>Račun rashoda/
izdatka</t>
  </si>
  <si>
    <t>Rashodi za zaposlene</t>
  </si>
  <si>
    <t>Plaće</t>
  </si>
  <si>
    <t>Plaće za redovan rad</t>
  </si>
  <si>
    <t xml:space="preserve">Ostali rashodi za zaposlene </t>
  </si>
  <si>
    <t>Doprinosi na plaće</t>
  </si>
  <si>
    <t>Doprinosi za obvezno zdravstveno osiguranje</t>
  </si>
  <si>
    <t>Doprinosi za obvezno osiguranje u slučaju nezaposlenosti</t>
  </si>
  <si>
    <t>Materijalni rashodi</t>
  </si>
  <si>
    <t>Naknade troškova zaposlenima</t>
  </si>
  <si>
    <t>Službena putovanja</t>
  </si>
  <si>
    <t>Naknade za prijevoz, za rad na terenu i odvojeni život</t>
  </si>
  <si>
    <t>Stručno usavršavanje</t>
  </si>
  <si>
    <t>Rashodi za materijal i energiju</t>
  </si>
  <si>
    <t>Uredski materijal i ostali materijalni rashodi</t>
  </si>
  <si>
    <t>Materijal i sirovine</t>
  </si>
  <si>
    <t>Energija</t>
  </si>
  <si>
    <t>Materijal i dijelovi za tekuće i investicijsko održavanje</t>
  </si>
  <si>
    <t>Sitni inventar i auto gume</t>
  </si>
  <si>
    <t>Službena,radna i zaštitna odjeća i obuća</t>
  </si>
  <si>
    <t>Rashodi za usluge</t>
  </si>
  <si>
    <t>Usluge telefona, pošte i prijevoza</t>
  </si>
  <si>
    <t>Usluge tekućeg i investicijskog održavanja</t>
  </si>
  <si>
    <t>Komunalne usluge</t>
  </si>
  <si>
    <t>Zakupnine i najamnine</t>
  </si>
  <si>
    <t>Zdravstvene i veterinarske usluge</t>
  </si>
  <si>
    <t>Intelektualne i osobne usluge</t>
  </si>
  <si>
    <t>Računalne usluge</t>
  </si>
  <si>
    <t>Ostale usluge</t>
  </si>
  <si>
    <t xml:space="preserve">Naknade troškova osobama izvan radnog odnosa </t>
  </si>
  <si>
    <t>Ostali nespomenuti rashodi poslovanja</t>
  </si>
  <si>
    <t>Premija osiguranja</t>
  </si>
  <si>
    <t>Reprezentacija</t>
  </si>
  <si>
    <t>Članarine i norme</t>
  </si>
  <si>
    <t>Pristojbe i naknade</t>
  </si>
  <si>
    <t>Financijski rashodi</t>
  </si>
  <si>
    <t>Ostali financijski rashodi</t>
  </si>
  <si>
    <t>Bankarske usluge i usluge platnog prometa</t>
  </si>
  <si>
    <t>Rashodi za nabavu proizvedene dugotrajne imovine</t>
  </si>
  <si>
    <t>Postrojenja i oprema</t>
  </si>
  <si>
    <t>Uredska oprema i namještaj</t>
  </si>
  <si>
    <t>Komunikacijska oprema</t>
  </si>
  <si>
    <t>Oprema za održavanje i zaštitu</t>
  </si>
  <si>
    <t>Uređaji,strojevi i oprema za ostale namjene</t>
  </si>
  <si>
    <t>Knjige</t>
  </si>
  <si>
    <t>UKUPNO RASHODI</t>
  </si>
  <si>
    <t>3293</t>
  </si>
  <si>
    <t>Plaće za prekovremeni rad</t>
  </si>
  <si>
    <t>Plaće za posebne uvjete rada</t>
  </si>
  <si>
    <t>Tekuće pomoći proračunskim korisnicima dr. proračuna</t>
  </si>
  <si>
    <t>Tekući prijenosi između između prorač.korisnika istog proračuna</t>
  </si>
  <si>
    <t>Rashodi za nabavu nefinancijske imovine</t>
  </si>
  <si>
    <t>Licence</t>
  </si>
  <si>
    <t>Knjige, umjetnička djela i ostalie izložb.vrijednosti</t>
  </si>
  <si>
    <t>Tisak</t>
  </si>
  <si>
    <t>Tekuće pomoći proračunskim korisnicima iz proračuna koji im nije nadležan</t>
  </si>
  <si>
    <t>Kapitalne pomoći proračunskim korisnicima iz proračuna koji im nije nadležan</t>
  </si>
  <si>
    <t xml:space="preserve">Pomoći temeljem prijenosa EU sredstava </t>
  </si>
  <si>
    <t>Tekuće pomoćći temeljem prijenosa EU sredstava</t>
  </si>
  <si>
    <t>Prihodi iz proračuna za financiranje redovne djelatnosti</t>
  </si>
  <si>
    <t>Prihodi od imovine</t>
  </si>
  <si>
    <t>Prihodi od financijske imovine - kamate a vista</t>
  </si>
  <si>
    <t>Prihodi od nefinancijske imovine - najam</t>
  </si>
  <si>
    <t>Prihodi od administrativnih pristojbi i po posebnim propisima</t>
  </si>
  <si>
    <t>Prihodi od pruženih usluga - najam</t>
  </si>
  <si>
    <t>Prihodi od prodaje robe i pruženih usluga</t>
  </si>
  <si>
    <t>Tekuće donacije  od pravnih i fizičkih osoba izvan općeg proračuna</t>
  </si>
  <si>
    <t xml:space="preserve">PRIHODI PO IZVORIMA FINANCIRANJA </t>
  </si>
  <si>
    <t>Opći prihodi i primici</t>
  </si>
  <si>
    <t>Donacije</t>
  </si>
  <si>
    <t xml:space="preserve">Prihodi za posebne namjene </t>
  </si>
  <si>
    <t>Pomoći</t>
  </si>
  <si>
    <t>Vlastiti prihodi</t>
  </si>
  <si>
    <t xml:space="preserve">Sveukupno </t>
  </si>
  <si>
    <t>Tekuće pomoći od izvanproračunskih korisnika</t>
  </si>
  <si>
    <t>Kamate na oročena sredstva</t>
  </si>
  <si>
    <t>Prihodi od zakupa i iznajmljivanja imovine</t>
  </si>
  <si>
    <t>Rashodi za nabavu neproizvedene dugotrajne imovine</t>
  </si>
  <si>
    <t xml:space="preserve">RASHODI PO IZVORIMA FINANCIRANJA </t>
  </si>
  <si>
    <t>MATERIJALNI RASHODI</t>
  </si>
  <si>
    <t>RASHODI POSLOVANJA</t>
  </si>
  <si>
    <t>FINANCIJSKI RASHODI</t>
  </si>
  <si>
    <t>RASHODI ZA NABAVU PROIZVEDENE DUGOTRAJNE IMOVINE</t>
  </si>
  <si>
    <t>SAŽETAK</t>
  </si>
  <si>
    <t>A. RAČUN PRIHODA I RASHODA</t>
  </si>
  <si>
    <t>OPIS</t>
  </si>
  <si>
    <t>6 PRIHODI POSLOVANJA</t>
  </si>
  <si>
    <t>7 PRIHODI OD PRODAJE NEFINANCIJSKE IMOVINE</t>
  </si>
  <si>
    <t>UKUPNO PRIHODI</t>
  </si>
  <si>
    <t>3 RASHODI POSLOVANJA</t>
  </si>
  <si>
    <t>4 RASHODI ZA NABAVU NEFINANCIJSKE IMOVINE</t>
  </si>
  <si>
    <t>Razlika</t>
  </si>
  <si>
    <t>B. RAČUN FINANCIRANJA</t>
  </si>
  <si>
    <t>8 PRIMICI OD FINANCIJSKE IMOVINE I ZADUŽIVANJA</t>
  </si>
  <si>
    <t>5 IZDACI ZA FINANCIJSKU IMOVINU I OTPLATE ZAJMOVA</t>
  </si>
  <si>
    <t>NETO FINANCIRANJE</t>
  </si>
  <si>
    <t>REKAPITULACIJA</t>
  </si>
  <si>
    <t>UKUPNI PRIHODI</t>
  </si>
  <si>
    <t>VIŠAK PRETHODNIH GODINA</t>
  </si>
  <si>
    <t>PRIMICI OD FINANCIJSKE IMOVINE I ZADUŽIVANJA</t>
  </si>
  <si>
    <t>UKUPNO RASPOLOŽIVA SREDSTVA</t>
  </si>
  <si>
    <t>UKUPNI RASHODI</t>
  </si>
  <si>
    <t>IZDACI ZA FINANCIJSKU IMOVINU I OTPLATU ZAJMOVA</t>
  </si>
  <si>
    <t>UKUPNO RASPOREĐENA SREDSTVA</t>
  </si>
  <si>
    <t>C. RASPOLOŽIVA SREDSTVA IZ PRETHODNE GODINE</t>
  </si>
  <si>
    <t>VIŠAK / MANJAK IZ PRETHODNE GODINE KOJI ĆE SE POKRITI U TEKUĆOJ GODINI</t>
  </si>
  <si>
    <t>VIŠAK / MANJAK + RASPOLOŽIVA SREDSTVA IZ PRETHODNIH GODINA + NETO FINANCIRANJE</t>
  </si>
  <si>
    <t>D. INFORMACIJA O UKUPNOM VIŠKU/MANJKU DONESENOM IZ PRETHODNE GODINE</t>
  </si>
  <si>
    <t>UKUPAN DONOS VIŠKA / MANJKA IZ PRETHODNE GODINE</t>
  </si>
  <si>
    <t>Prihodi od prodaje nefinancijske imovine</t>
  </si>
  <si>
    <t>Prihodi od prodaje proizvedene dugotrajne imovine</t>
  </si>
  <si>
    <t>Prihodi od prodaje građevinskih objekata</t>
  </si>
  <si>
    <t>Prihodi poslovanja</t>
  </si>
  <si>
    <t>Izvor financiranja</t>
  </si>
  <si>
    <t>Naziv izvora financiranja</t>
  </si>
  <si>
    <t>ŠKOLA ZA TURIZAM, UGOSTITELJSTVO I TRGOVINU PULA</t>
  </si>
  <si>
    <t>Redovna djelatnost srednjoškolsko obrazovanje</t>
  </si>
  <si>
    <t>Plaće i drugi rashodi za zaposlene SŠ</t>
  </si>
  <si>
    <t>RASHODI ZA ZAPOSLENE</t>
  </si>
  <si>
    <t>PLAĆE (BRUTO)</t>
  </si>
  <si>
    <t>PLAĆE ZA REDOVAN RAD</t>
  </si>
  <si>
    <t>OSTALI ZARASHODE ZA ZAPOSLENE</t>
  </si>
  <si>
    <t>DOPRINOSI NA PLAĆE</t>
  </si>
  <si>
    <t>DOPRINOS ZA OBVEZNO ZDRAVSTVENO OSIGUR.</t>
  </si>
  <si>
    <t>A220101</t>
  </si>
  <si>
    <t>Materijalni rashodi SŠ po kriterijima</t>
  </si>
  <si>
    <t>STRUČNO USAVRŠAVANJE ZAPOSLENIKA</t>
  </si>
  <si>
    <t>OSTALE NAKNADE</t>
  </si>
  <si>
    <t>RASHODI ZA MATERIJAL I ENERGIJU</t>
  </si>
  <si>
    <t>MATERIJAL I DIJELOVI ZA TEKUĆE I INVESTICIJSKO ODRŽAVANJE</t>
  </si>
  <si>
    <t>INTELEKTUALNE USLUGE</t>
  </si>
  <si>
    <t>REPREZENTACIJA</t>
  </si>
  <si>
    <t>ČLANARINE I NORME</t>
  </si>
  <si>
    <t>ZATEZNE KAMATE</t>
  </si>
  <si>
    <t>Redovna djelatnost srednjih škola - minimalni standard</t>
  </si>
  <si>
    <t>Programi obrazovanja iznad standarda</t>
  </si>
  <si>
    <t>A220102</t>
  </si>
  <si>
    <t>Materijalni rashodi SŠ po stvarnom trošku</t>
  </si>
  <si>
    <t>NAKNADE ZA PRIJEVOZ, ZA RAD NA TERENU I ODVOJENI ŽIVOT</t>
  </si>
  <si>
    <t>PREMIJE OSIGURANJA</t>
  </si>
  <si>
    <t>A220103</t>
  </si>
  <si>
    <t>Materijalni rashodi SŠ - drugi izvori</t>
  </si>
  <si>
    <t>NAKNADE TROŠKOVA OSOBAMA IZVAN RADNOG ODNOSA</t>
  </si>
  <si>
    <t>DOPRINOS ZA OBVEZNO OSIGURANJE U SLUČAJU NEZAPOSLENOSTI</t>
  </si>
  <si>
    <t>A230102</t>
  </si>
  <si>
    <t>Županijska natjecanja</t>
  </si>
  <si>
    <t>A230104</t>
  </si>
  <si>
    <t>POMOĆNICI U NASTAVI</t>
  </si>
  <si>
    <t>INTELEKTUALNE I OSOBNE USLUGE</t>
  </si>
  <si>
    <t>OSTALI RASHODI ZA ZAPOSLENE</t>
  </si>
  <si>
    <t>A230184</t>
  </si>
  <si>
    <t>ZAVIČAJNA NASTAVA</t>
  </si>
  <si>
    <t>A230199</t>
  </si>
  <si>
    <t>ŠKOLSKA SHEMA</t>
  </si>
  <si>
    <t>KNJIGE, UMJETNIČKA DJELA I OSTALE IZLOŽBENE VRIJEDNOSTI</t>
  </si>
  <si>
    <t xml:space="preserve">KNJIGE </t>
  </si>
  <si>
    <t>Opremanje u srednjim školama</t>
  </si>
  <si>
    <t>K240601</t>
  </si>
  <si>
    <t>Školski namještaj i oprema</t>
  </si>
  <si>
    <t>KLIK - ERDF</t>
  </si>
  <si>
    <t>T910201</t>
  </si>
  <si>
    <t>Provedba projekta KLIK - ERDF</t>
  </si>
  <si>
    <t>POMOĆI DANE U INOZEMSTVO I UNUTAR OPĆE DRŽAVE</t>
  </si>
  <si>
    <t>POMOĆI TEMELJEM PRIJENOSA EU SREDSTAVA</t>
  </si>
  <si>
    <t>PRIJENOSI IZMEĐU PRORAČUNSKIH KORISNIKA ISTOG PRORAČUNA</t>
  </si>
  <si>
    <t>KLIK - ESF</t>
  </si>
  <si>
    <t>T910501</t>
  </si>
  <si>
    <t>Provedba projekta KLIK - ESF</t>
  </si>
  <si>
    <t>SUBVENCIJE</t>
  </si>
  <si>
    <t>SUBVENCIJE TRGOVAČKIM DRUŠTVIMA, ZADRUGAMA, POLJOPRIVREDNICIMA I OBTRNICIMA IZ EU SREDSTAVA</t>
  </si>
  <si>
    <t>POMOĆI DANE U INOZESTVO I UNUTAR OPĆE DRŽAVE</t>
  </si>
  <si>
    <t>TEKUĆI PRIJENOSI IZMEĐU PRORAČUNSKIH KORISNIKA ISTOG PRORAČUNA</t>
  </si>
  <si>
    <t>Prihodi za posebne namjene sa srednje škole</t>
  </si>
  <si>
    <t>Donacije za srednje škole</t>
  </si>
  <si>
    <t>PRIHODI OD PRODAJE IMOVINE ZA SREDNJE ŠKOLE</t>
  </si>
  <si>
    <t>Rashodi poslovanja</t>
  </si>
  <si>
    <t>Ostale naknade troškova zaposlenima</t>
  </si>
  <si>
    <t>Kapitalni prijenosi između proračunskih korisnika istog proračuna</t>
  </si>
  <si>
    <t>Kapitalni prijenosi između proračunskih korisnika istog proračuna temeljem prijenosa EU sredstava</t>
  </si>
  <si>
    <t>Zatezne kamate</t>
  </si>
  <si>
    <t>Kapitalne pomoći temeljem prijenosa EU sredstava</t>
  </si>
  <si>
    <t>Prihodi od zateznih kamata</t>
  </si>
  <si>
    <t>Kazne, upravne mjere i ostali prihodi</t>
  </si>
  <si>
    <t>Ostali prihodi</t>
  </si>
  <si>
    <t>A220104</t>
  </si>
  <si>
    <t>KOMUNIKACIJSKA OPREMA</t>
  </si>
  <si>
    <t>OPREMA ZA ODRŽAVANJE I ZAŠTITU</t>
  </si>
  <si>
    <t>ZAKUPNINE I NAJAMNINE</t>
  </si>
  <si>
    <t>TROŠKOVI SUDSKIH POSTUPAKA</t>
  </si>
  <si>
    <t>TEKUĆE POMOĆI TEMELJEM PRIJENOSA EU SREDSTAVA</t>
  </si>
  <si>
    <t>RAČUNALA I RAČUNALNA OPREMA</t>
  </si>
  <si>
    <t>Troškovi sudskih sporova</t>
  </si>
  <si>
    <t>Subvencije</t>
  </si>
  <si>
    <t>Subvencije trgovačkim društvima, zadrugama, poljoprivrednicima o brtnicima iz EU sredstva</t>
  </si>
  <si>
    <t>Pomoći temeljem prijenosa EU sredstava</t>
  </si>
  <si>
    <t>Tekuće pomoći temeljem prijenosa EU sredstava</t>
  </si>
  <si>
    <t>Tekući prijenosi između proračunskih korisnika istog proračuna temeljem prijenosa EU sredstava</t>
  </si>
  <si>
    <t>Pomoći unutar općeg proračuna</t>
  </si>
  <si>
    <t>Tekuće pomoći unutar općeg proračuna</t>
  </si>
  <si>
    <t>Pomoći od međunarodnih organizacija te institucija i tijela EU</t>
  </si>
  <si>
    <t>Tekuće pomoći od institucija i tijela EU</t>
  </si>
  <si>
    <t xml:space="preserve">7 =5/3*100 </t>
  </si>
  <si>
    <t>KLASA:</t>
  </si>
  <si>
    <t>URBROJ:</t>
  </si>
  <si>
    <t>PREDSJEDNICA ŠKOLSKOG ODBORA:</t>
  </si>
  <si>
    <t>Vesna Pavletić</t>
  </si>
  <si>
    <t>Pula,</t>
  </si>
  <si>
    <t>7=5/3*100</t>
  </si>
  <si>
    <t>A230101</t>
  </si>
  <si>
    <t>Materijalni troškovi iznad standarda</t>
  </si>
  <si>
    <t>OSTALI RASHODi ZA ZAPOSLENE</t>
  </si>
  <si>
    <t>POMOĆI PRORAČUNSKIM KORISNICIMA DRUGIH PRORAČUNA</t>
  </si>
  <si>
    <t>TEKUĆE POMOĆI PRORAČUNSKIM KORISNICIMA DRUGIH PRORAČUNA</t>
  </si>
  <si>
    <t>OSTALI RASHODI</t>
  </si>
  <si>
    <t>PRIJEVOZNA SREDSTVA</t>
  </si>
  <si>
    <t>PRIJEVOZNA SREDSTVA U CESTOVNOM PROMETU</t>
  </si>
  <si>
    <t xml:space="preserve">Ostali rashodi </t>
  </si>
  <si>
    <t>Kazne, penali i naknade štete</t>
  </si>
  <si>
    <t>Naknade šteta pravnim i fizičkim osobama</t>
  </si>
  <si>
    <t>Prijevozna sredstva</t>
  </si>
  <si>
    <t>Prijevozna sredstva u cestovnom prometu</t>
  </si>
  <si>
    <t>NEGATIVNE TEČAJNE RAZLIKE I VALUTNA KLAUZULA</t>
  </si>
  <si>
    <t>Negativne tečajne razlike i valutna klauzula</t>
  </si>
  <si>
    <t>Kapitalne donacije</t>
  </si>
  <si>
    <t xml:space="preserve">Izvršenje 2023. </t>
  </si>
  <si>
    <t xml:space="preserve">Ostvarenje 2023. </t>
  </si>
  <si>
    <t>OSTVARENJE/ IZVRŠENJE 2023</t>
  </si>
  <si>
    <t xml:space="preserve">KLASA: </t>
  </si>
  <si>
    <t xml:space="preserve">URBROJ: </t>
  </si>
  <si>
    <t>MOZAIK 5</t>
  </si>
  <si>
    <t>T921101</t>
  </si>
  <si>
    <t>Provedba projekta MOZAIK 5</t>
  </si>
  <si>
    <t>OSTALI ZA RASHODE ZA ZAPOSLENE</t>
  </si>
  <si>
    <t>A230115</t>
  </si>
  <si>
    <t>OSTALI PROGRAMI I PROJEKTI</t>
  </si>
  <si>
    <t>A230209</t>
  </si>
  <si>
    <t>Menstrualne higijenske potrepštine</t>
  </si>
  <si>
    <t>TEKUĆE DONACIJE</t>
  </si>
  <si>
    <t>Tekuće donacije u naravi</t>
  </si>
  <si>
    <t>Naknade građanima i kućanstvima temelju osiguranja i druge naknade</t>
  </si>
  <si>
    <t>Ostale naknade građanima i kućanstvima iz proračuna</t>
  </si>
  <si>
    <t>Naknade građanima i kućanstvima u naravi</t>
  </si>
  <si>
    <t>Prihodi od pozitivnih tečajnih razlika</t>
  </si>
  <si>
    <t>NAKNADE GRAĐANIMA I KUĆANSTVIMA U NARAVI</t>
  </si>
  <si>
    <t>TEKUĆE DONACIJE U NARAVI</t>
  </si>
  <si>
    <t>ŠKOLA ZA TURIZAM, UGOSTITELJSTVO I TRGOVINU</t>
  </si>
  <si>
    <t>PULA, KANDLEROVA 48</t>
  </si>
  <si>
    <t>Naziv proračuna, proračunskog i izvanproračunskog korisnika</t>
  </si>
  <si>
    <t>OIB</t>
  </si>
  <si>
    <t>RKP BROJ</t>
  </si>
  <si>
    <t>Adresa</t>
  </si>
  <si>
    <t>Red.
br.</t>
  </si>
  <si>
    <t>Instrument osiguranja</t>
  </si>
  <si>
    <t>UKUPNO (1+2)</t>
  </si>
  <si>
    <t>Izvještaj o zaduživanju na domaćem i stranom tržištu novca i kapitala</t>
  </si>
  <si>
    <t>Datum zaduživanja</t>
  </si>
  <si>
    <t>Valuta</t>
  </si>
  <si>
    <t>Kamata</t>
  </si>
  <si>
    <t>Rok</t>
  </si>
  <si>
    <t>ŠKOLA ZA TURIZAM, UGOSTITELJSTVO I TRGOVINU Pula</t>
  </si>
  <si>
    <t>Izvještaj o danim zajmovima i potraživanjima po danim zajmovima</t>
  </si>
  <si>
    <t>RKP 17224</t>
  </si>
  <si>
    <t>Dani zajmovi</t>
  </si>
  <si>
    <t>OSTVARENJE/ IZVRŠENJE I-VI/2024</t>
  </si>
  <si>
    <t>IZVORNI PLAN 2024</t>
  </si>
  <si>
    <t>TEKUĆI PLAN 2024</t>
  </si>
  <si>
    <t>OSTVARENJE/ IZVRŠENJE 2024</t>
  </si>
  <si>
    <t>OSTVARENJE PRIHODA I PRIMITAKA ZA 2024.G.</t>
  </si>
  <si>
    <t>Izvorni plan 2024</t>
  </si>
  <si>
    <t>Tekući plan 2024</t>
  </si>
  <si>
    <t xml:space="preserve">Ostvarenje I-VI/2024. </t>
  </si>
  <si>
    <t>Izvorni plan 2023.</t>
  </si>
  <si>
    <t>Tekući plan 2024.</t>
  </si>
  <si>
    <t xml:space="preserve">Ostvarenje 2024. </t>
  </si>
  <si>
    <t>Izvršenje 2023.</t>
  </si>
  <si>
    <t>Izvršenje I-VI/2024</t>
  </si>
  <si>
    <t xml:space="preserve">Izvršenje 2024. </t>
  </si>
  <si>
    <t>IZVRŠENJE RASHODA I IZDATAKA ZA 2024.G.</t>
  </si>
  <si>
    <t xml:space="preserve">POLUGODIŠNJI IZVJEŠTAJ O IZVRŠENJU FINANCIJSKOG PLANA ZA 2024. GODINU 
PO PROGRAMSKOJ I  EKONOMSKOJ KLASIFIKACIJI I IZVORIMA FINANCIRANJA </t>
  </si>
  <si>
    <t>IZVRŠENJE 2023</t>
  </si>
  <si>
    <t>IZVRŠENJE I-VI/2024</t>
  </si>
  <si>
    <t>A230213</t>
  </si>
  <si>
    <t>Fakultativni program: Škola i zajednica</t>
  </si>
  <si>
    <t>A230214</t>
  </si>
  <si>
    <t>Izmjena naziva škola (dvojezičnost)</t>
  </si>
  <si>
    <t>Investicijsko održavanje srednjih škola</t>
  </si>
  <si>
    <t>A240201</t>
  </si>
  <si>
    <t>Investicijsko održavanje SŠ - minimalni standard</t>
  </si>
  <si>
    <t>K240602</t>
  </si>
  <si>
    <t>OPREMANJE BIBLIOTEKE</t>
  </si>
  <si>
    <t>KAPITALNE POMOĆI TEMELJEM PRIJENOSA EU SREDSTAVA</t>
  </si>
  <si>
    <t>URBROJ: 2168-21-24-1</t>
  </si>
  <si>
    <t>MOZAIK 6</t>
  </si>
  <si>
    <t>T921201</t>
  </si>
  <si>
    <t>Provedba projekta MOZAIK 6</t>
  </si>
  <si>
    <t>2168-21-24-1</t>
  </si>
  <si>
    <t>10.07.2024.</t>
  </si>
  <si>
    <t>Pula,       10.07.2024.</t>
  </si>
  <si>
    <t>URBROJ:   2168-21-24-1</t>
  </si>
  <si>
    <t>Stanje obveza 01.01.2023.</t>
  </si>
  <si>
    <t>Stanje obveza 31.12.2023.</t>
  </si>
  <si>
    <t>od 01.01.2024. do  30.06.2024.</t>
  </si>
  <si>
    <t>KLASA:    400-04/24-01/02</t>
  </si>
  <si>
    <t>400-04/24-01/02</t>
  </si>
  <si>
    <t>KLASA:     400-04/24-01/02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</si>
</sst>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85" formatCode="[$-1041A]#,##0.00;\-\ #,##0.00"/>
    <numFmt numFmtId="192" formatCode="#,##0.00\ _k_n"/>
  </numFmts>
  <fonts count="20" x14ac:knownFonts="1">
    <font>
      <sz val="10"/>
      <name val="Arial"/>
    </font>
    <font>
      <sz val="10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b/>
      <sz val="9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i/>
      <sz val="10"/>
      <name val="Arial"/>
      <family val="2"/>
      <charset val="238"/>
    </font>
    <font>
      <i/>
      <sz val="10"/>
      <name val="Arial"/>
      <family val="2"/>
      <charset val="238"/>
    </font>
    <font>
      <b/>
      <i/>
      <sz val="10"/>
      <color indexed="8"/>
      <name val="Arial"/>
      <family val="2"/>
      <charset val="238"/>
    </font>
    <font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8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Arial"/>
      <family val="2"/>
      <charset val="238"/>
    </font>
    <font>
      <b/>
      <sz val="11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9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  <fill>
      <patternFill patternType="solid">
        <fgColor indexed="22"/>
        <bgColor indexed="64"/>
      </patternFill>
    </fill>
    <fill>
      <patternFill patternType="lightGray">
        <fgColor indexed="22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0">
    <xf numFmtId="0" fontId="0" fillId="0" borderId="0" xfId="0"/>
    <xf numFmtId="0" fontId="3" fillId="0" borderId="0" xfId="0" applyFont="1" applyAlignment="1">
      <alignment readingOrder="1"/>
    </xf>
    <xf numFmtId="0" fontId="4" fillId="0" borderId="0" xfId="0" applyFont="1" applyAlignment="1" applyProtection="1">
      <alignment wrapText="1" readingOrder="1"/>
      <protection locked="0"/>
    </xf>
    <xf numFmtId="0" fontId="5" fillId="0" borderId="0" xfId="0" applyFont="1" applyAlignment="1">
      <alignment readingOrder="1"/>
    </xf>
    <xf numFmtId="0" fontId="1" fillId="0" borderId="0" xfId="0" applyFont="1" applyAlignment="1">
      <alignment readingOrder="1"/>
    </xf>
    <xf numFmtId="192" fontId="3" fillId="0" borderId="1" xfId="0" quotePrefix="1" applyNumberFormat="1" applyFont="1" applyFill="1" applyBorder="1" applyAlignment="1">
      <alignment horizontal="center" vertical="center" wrapText="1"/>
    </xf>
    <xf numFmtId="192" fontId="3" fillId="0" borderId="1" xfId="0" quotePrefix="1" applyNumberFormat="1" applyFont="1" applyFill="1" applyBorder="1" applyAlignment="1">
      <alignment horizontal="center" vertical="center"/>
    </xf>
    <xf numFmtId="0" fontId="4" fillId="0" borderId="2" xfId="0" applyFont="1" applyBorder="1" applyAlignment="1" applyProtection="1">
      <alignment wrapText="1" readingOrder="1"/>
      <protection locked="0"/>
    </xf>
    <xf numFmtId="185" fontId="4" fillId="0" borderId="2" xfId="0" applyNumberFormat="1" applyFont="1" applyBorder="1" applyAlignment="1" applyProtection="1">
      <alignment wrapText="1" readingOrder="1"/>
      <protection locked="0"/>
    </xf>
    <xf numFmtId="192" fontId="7" fillId="0" borderId="1" xfId="0" applyNumberFormat="1" applyFont="1" applyFill="1" applyBorder="1" applyAlignment="1">
      <alignment horizontal="center" vertical="center" wrapText="1"/>
    </xf>
    <xf numFmtId="192" fontId="7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 applyProtection="1">
      <alignment wrapText="1" readingOrder="1"/>
      <protection locked="0"/>
    </xf>
    <xf numFmtId="0" fontId="1" fillId="0" borderId="1" xfId="0" applyFont="1" applyBorder="1" applyAlignment="1">
      <alignment wrapText="1" readingOrder="1"/>
    </xf>
    <xf numFmtId="185" fontId="1" fillId="0" borderId="2" xfId="0" applyNumberFormat="1" applyFont="1" applyBorder="1" applyAlignment="1" applyProtection="1">
      <alignment wrapText="1" readingOrder="1"/>
      <protection locked="0"/>
    </xf>
    <xf numFmtId="0" fontId="17" fillId="0" borderId="0" xfId="0" applyFont="1" applyBorder="1" applyAlignment="1">
      <alignment wrapText="1" readingOrder="1"/>
    </xf>
    <xf numFmtId="185" fontId="4" fillId="0" borderId="0" xfId="0" applyNumberFormat="1" applyFont="1" applyBorder="1" applyAlignment="1" applyProtection="1">
      <alignment wrapText="1" readingOrder="1"/>
      <protection locked="0"/>
    </xf>
    <xf numFmtId="192" fontId="8" fillId="0" borderId="1" xfId="0" applyNumberFormat="1" applyFont="1" applyFill="1" applyBorder="1" applyAlignment="1">
      <alignment horizontal="center" vertical="center"/>
    </xf>
    <xf numFmtId="185" fontId="1" fillId="0" borderId="3" xfId="0" applyNumberFormat="1" applyFont="1" applyBorder="1" applyAlignment="1" applyProtection="1">
      <alignment wrapText="1" readingOrder="1"/>
      <protection locked="0"/>
    </xf>
    <xf numFmtId="0" fontId="2" fillId="0" borderId="2" xfId="0" applyFont="1" applyBorder="1" applyAlignment="1" applyProtection="1">
      <alignment horizontal="center" wrapText="1" readingOrder="1"/>
      <protection locked="0"/>
    </xf>
    <xf numFmtId="192" fontId="1" fillId="0" borderId="1" xfId="0" applyNumberFormat="1" applyFont="1" applyFill="1" applyBorder="1" applyAlignment="1">
      <alignment horizontal="center" wrapText="1" readingOrder="1"/>
    </xf>
    <xf numFmtId="192" fontId="1" fillId="0" borderId="1" xfId="0" applyNumberFormat="1" applyFont="1" applyFill="1" applyBorder="1" applyAlignment="1">
      <alignment horizontal="center" readingOrder="1"/>
    </xf>
    <xf numFmtId="1" fontId="18" fillId="0" borderId="1" xfId="0" applyNumberFormat="1" applyFont="1" applyFill="1" applyBorder="1" applyAlignment="1">
      <alignment horizontal="center" wrapText="1" readingOrder="1"/>
    </xf>
    <xf numFmtId="1" fontId="18" fillId="0" borderId="1" xfId="0" quotePrefix="1" applyNumberFormat="1" applyFont="1" applyFill="1" applyBorder="1" applyAlignment="1">
      <alignment horizontal="center" wrapText="1" readingOrder="1"/>
    </xf>
    <xf numFmtId="192" fontId="18" fillId="0" borderId="1" xfId="0" quotePrefix="1" applyNumberFormat="1" applyFont="1" applyFill="1" applyBorder="1" applyAlignment="1">
      <alignment horizontal="center" wrapText="1" readingOrder="1"/>
    </xf>
    <xf numFmtId="192" fontId="18" fillId="0" borderId="1" xfId="0" quotePrefix="1" applyNumberFormat="1" applyFont="1" applyFill="1" applyBorder="1" applyAlignment="1">
      <alignment horizontal="center" readingOrder="1"/>
    </xf>
    <xf numFmtId="3" fontId="1" fillId="0" borderId="0" xfId="0" applyNumberFormat="1" applyFont="1" applyFill="1"/>
    <xf numFmtId="4" fontId="1" fillId="0" borderId="0" xfId="0" applyNumberFormat="1" applyFont="1" applyFill="1" applyAlignment="1">
      <alignment horizontal="right" wrapText="1"/>
    </xf>
    <xf numFmtId="192" fontId="1" fillId="0" borderId="0" xfId="0" applyNumberFormat="1" applyFont="1" applyFill="1" applyAlignment="1">
      <alignment horizontal="center" vertical="center" wrapText="1"/>
    </xf>
    <xf numFmtId="192" fontId="1" fillId="0" borderId="0" xfId="0" applyNumberFormat="1" applyFont="1" applyFill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3" fontId="1" fillId="0" borderId="0" xfId="0" applyNumberFormat="1" applyFont="1" applyFill="1" applyAlignment="1">
      <alignment horizont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quotePrefix="1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/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/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 applyAlignment="1">
      <alignment horizontal="center" vertical="center" wrapText="1"/>
    </xf>
    <xf numFmtId="3" fontId="3" fillId="0" borderId="0" xfId="0" quotePrefix="1" applyNumberFormat="1" applyFont="1" applyFill="1" applyAlignment="1">
      <alignment horizontal="center" vertical="center" wrapText="1"/>
    </xf>
    <xf numFmtId="3" fontId="1" fillId="0" borderId="0" xfId="0" applyNumberFormat="1" applyFont="1" applyFill="1" applyAlignment="1">
      <alignment horizontal="center" vertical="center" wrapText="1"/>
    </xf>
    <xf numFmtId="3" fontId="7" fillId="0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horizontal="right"/>
    </xf>
    <xf numFmtId="3" fontId="7" fillId="0" borderId="0" xfId="0" applyNumberFormat="1" applyFont="1" applyFill="1" applyAlignment="1">
      <alignment vertical="center"/>
    </xf>
    <xf numFmtId="4" fontId="7" fillId="0" borderId="1" xfId="0" quotePrefix="1" applyNumberFormat="1" applyFont="1" applyFill="1" applyBorder="1" applyAlignment="1">
      <alignment horizontal="right" vertical="center" wrapText="1"/>
    </xf>
    <xf numFmtId="3" fontId="7" fillId="0" borderId="0" xfId="0" quotePrefix="1" applyNumberFormat="1" applyFont="1" applyFill="1" applyBorder="1" applyAlignment="1">
      <alignment vertical="center"/>
    </xf>
    <xf numFmtId="192" fontId="7" fillId="0" borderId="0" xfId="0" applyNumberFormat="1" applyFont="1" applyFill="1" applyBorder="1" applyAlignment="1">
      <alignment horizontal="center" vertical="center"/>
    </xf>
    <xf numFmtId="3" fontId="7" fillId="0" borderId="0" xfId="0" quotePrefix="1" applyNumberFormat="1" applyFont="1" applyFill="1" applyAlignment="1">
      <alignment horizontal="center" vertical="center"/>
    </xf>
    <xf numFmtId="192" fontId="7" fillId="0" borderId="0" xfId="0" applyNumberFormat="1" applyFont="1" applyFill="1" applyAlignment="1">
      <alignment horizontal="center" vertical="center"/>
    </xf>
    <xf numFmtId="4" fontId="1" fillId="0" borderId="0" xfId="0" applyNumberFormat="1" applyFont="1" applyFill="1" applyAlignment="1">
      <alignment horizontal="right"/>
    </xf>
    <xf numFmtId="3" fontId="8" fillId="0" borderId="0" xfId="0" applyNumberFormat="1" applyFont="1" applyFill="1"/>
    <xf numFmtId="4" fontId="7" fillId="0" borderId="1" xfId="0" applyNumberFormat="1" applyFont="1" applyFill="1" applyBorder="1" applyAlignment="1">
      <alignment horizontal="right" vertical="center"/>
    </xf>
    <xf numFmtId="4" fontId="8" fillId="0" borderId="1" xfId="0" applyNumberFormat="1" applyFont="1" applyFill="1" applyBorder="1" applyAlignment="1">
      <alignment horizontal="right" vertical="center"/>
    </xf>
    <xf numFmtId="3" fontId="7" fillId="0" borderId="0" xfId="0" applyNumberFormat="1" applyFont="1" applyFill="1"/>
    <xf numFmtId="3" fontId="7" fillId="0" borderId="1" xfId="0" quotePrefix="1" applyNumberFormat="1" applyFont="1" applyFill="1" applyBorder="1" applyAlignment="1">
      <alignment horizontal="left" vertical="center"/>
    </xf>
    <xf numFmtId="3" fontId="7" fillId="0" borderId="0" xfId="0" quotePrefix="1" applyNumberFormat="1" applyFont="1" applyFill="1" applyAlignment="1">
      <alignment horizontal="left" vertical="center"/>
    </xf>
    <xf numFmtId="3" fontId="7" fillId="0" borderId="1" xfId="0" quotePrefix="1" applyNumberFormat="1" applyFont="1" applyFill="1" applyBorder="1" applyAlignment="1">
      <alignment horizontal="center" vertical="center"/>
    </xf>
    <xf numFmtId="4" fontId="7" fillId="0" borderId="1" xfId="0" quotePrefix="1" applyNumberFormat="1" applyFont="1" applyFill="1" applyBorder="1" applyAlignment="1">
      <alignment horizontal="right" vertical="center"/>
    </xf>
    <xf numFmtId="4" fontId="7" fillId="0" borderId="0" xfId="0" quotePrefix="1" applyNumberFormat="1" applyFont="1" applyFill="1" applyBorder="1" applyAlignment="1">
      <alignment horizontal="right" vertical="center"/>
    </xf>
    <xf numFmtId="3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right" vertical="center" wrapText="1"/>
    </xf>
    <xf numFmtId="192" fontId="3" fillId="0" borderId="0" xfId="0" applyNumberFormat="1" applyFont="1" applyFill="1" applyAlignment="1">
      <alignment horizontal="center" vertical="center"/>
    </xf>
    <xf numFmtId="4" fontId="7" fillId="0" borderId="0" xfId="0" quotePrefix="1" applyNumberFormat="1" applyFont="1" applyFill="1" applyAlignment="1">
      <alignment horizontal="right" vertical="center"/>
    </xf>
    <xf numFmtId="3" fontId="1" fillId="0" borderId="0" xfId="0" applyNumberFormat="1" applyFont="1" applyFill="1" applyAlignment="1">
      <alignment horizontal="center" vertical="center"/>
    </xf>
    <xf numFmtId="3" fontId="7" fillId="0" borderId="1" xfId="0" applyNumberFormat="1" applyFont="1" applyFill="1" applyBorder="1" applyAlignment="1">
      <alignment horizontal="left" vertical="center" wrapText="1"/>
    </xf>
    <xf numFmtId="3" fontId="8" fillId="0" borderId="1" xfId="0" applyNumberFormat="1" applyFont="1" applyFill="1" applyBorder="1" applyAlignment="1">
      <alignment horizontal="left" vertical="center" wrapText="1"/>
    </xf>
    <xf numFmtId="192" fontId="3" fillId="0" borderId="0" xfId="0" applyNumberFormat="1" applyFont="1" applyFill="1" applyAlignment="1">
      <alignment horizontal="center" vertical="center" wrapText="1"/>
    </xf>
    <xf numFmtId="1" fontId="3" fillId="0" borderId="1" xfId="0" quotePrefix="1" applyNumberFormat="1" applyFont="1" applyFill="1" applyBorder="1" applyAlignment="1">
      <alignment horizontal="center" vertical="center"/>
    </xf>
    <xf numFmtId="1" fontId="1" fillId="0" borderId="0" xfId="0" applyNumberFormat="1" applyFont="1" applyFill="1" applyAlignment="1">
      <alignment horizontal="center"/>
    </xf>
    <xf numFmtId="0" fontId="3" fillId="0" borderId="1" xfId="0" quotePrefix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/>
    </xf>
    <xf numFmtId="3" fontId="3" fillId="0" borderId="0" xfId="0" applyNumberFormat="1" applyFont="1" applyFill="1" applyAlignment="1">
      <alignment horizontal="left" vertical="center"/>
    </xf>
    <xf numFmtId="3" fontId="1" fillId="0" borderId="0" xfId="0" applyNumberFormat="1" applyFont="1" applyFill="1" applyAlignment="1">
      <alignment horizontal="left"/>
    </xf>
    <xf numFmtId="0" fontId="17" fillId="5" borderId="1" xfId="0" applyFont="1" applyFill="1" applyBorder="1" applyAlignment="1">
      <alignment vertical="center" wrapText="1"/>
    </xf>
    <xf numFmtId="0" fontId="19" fillId="5" borderId="1" xfId="0" applyFont="1" applyFill="1" applyBorder="1" applyAlignment="1">
      <alignment vertical="center" wrapText="1"/>
    </xf>
    <xf numFmtId="0" fontId="17" fillId="0" borderId="4" xfId="0" applyFont="1" applyBorder="1" applyAlignment="1">
      <alignment horizontal="left" vertical="center" wrapText="1"/>
    </xf>
    <xf numFmtId="0" fontId="19" fillId="0" borderId="4" xfId="0" applyFont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19" fillId="6" borderId="1" xfId="0" applyFont="1" applyFill="1" applyBorder="1" applyAlignment="1">
      <alignment vertical="center" wrapText="1"/>
    </xf>
    <xf numFmtId="4" fontId="7" fillId="6" borderId="1" xfId="0" applyNumberFormat="1" applyFont="1" applyFill="1" applyBorder="1" applyAlignment="1">
      <alignment horizontal="right" vertical="center" wrapText="1"/>
    </xf>
    <xf numFmtId="192" fontId="7" fillId="6" borderId="1" xfId="0" applyNumberFormat="1" applyFont="1" applyFill="1" applyBorder="1" applyAlignment="1">
      <alignment horizontal="center" vertical="center" wrapText="1"/>
    </xf>
    <xf numFmtId="192" fontId="7" fillId="6" borderId="1" xfId="0" applyNumberFormat="1" applyFont="1" applyFill="1" applyBorder="1" applyAlignment="1">
      <alignment horizontal="center" vertical="center"/>
    </xf>
    <xf numFmtId="0" fontId="19" fillId="6" borderId="4" xfId="0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horizontal="left" vertical="center"/>
    </xf>
    <xf numFmtId="0" fontId="7" fillId="6" borderId="1" xfId="0" applyFont="1" applyFill="1" applyBorder="1" applyAlignment="1">
      <alignment horizontal="left" vertical="center" wrapText="1"/>
    </xf>
    <xf numFmtId="3" fontId="7" fillId="6" borderId="1" xfId="0" quotePrefix="1" applyNumberFormat="1" applyFont="1" applyFill="1" applyBorder="1" applyAlignment="1">
      <alignment horizontal="left" vertical="center"/>
    </xf>
    <xf numFmtId="3" fontId="7" fillId="6" borderId="1" xfId="0" quotePrefix="1" applyNumberFormat="1" applyFont="1" applyFill="1" applyBorder="1" applyAlignment="1">
      <alignment vertical="center"/>
    </xf>
    <xf numFmtId="3" fontId="7" fillId="6" borderId="1" xfId="0" applyNumberFormat="1" applyFont="1" applyFill="1" applyBorder="1" applyAlignment="1">
      <alignment horizontal="left" vertical="center" wrapText="1"/>
    </xf>
    <xf numFmtId="3" fontId="7" fillId="6" borderId="6" xfId="0" applyNumberFormat="1" applyFont="1" applyFill="1" applyBorder="1" applyAlignment="1">
      <alignment horizontal="left" vertical="center"/>
    </xf>
    <xf numFmtId="3" fontId="7" fillId="6" borderId="6" xfId="0" applyNumberFormat="1" applyFont="1" applyFill="1" applyBorder="1" applyAlignment="1">
      <alignment vertical="center"/>
    </xf>
    <xf numFmtId="0" fontId="8" fillId="0" borderId="0" xfId="0" applyFont="1" applyFill="1" applyAlignment="1">
      <alignment vertical="center" wrapText="1"/>
    </xf>
    <xf numFmtId="0" fontId="8" fillId="0" borderId="0" xfId="0" applyFont="1"/>
    <xf numFmtId="0" fontId="7" fillId="2" borderId="1" xfId="0" applyFont="1" applyFill="1" applyBorder="1" applyAlignment="1" applyProtection="1">
      <alignment horizontal="center" vertical="center" wrapText="1" readingOrder="1"/>
      <protection locked="0"/>
    </xf>
    <xf numFmtId="4" fontId="7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8" fillId="0" borderId="0" xfId="0" applyFont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1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3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/>
    </xf>
    <xf numFmtId="185" fontId="7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7" fillId="2" borderId="1" xfId="0" applyFont="1" applyFill="1" applyBorder="1" applyAlignment="1" applyProtection="1">
      <alignment horizontal="left" vertical="center" wrapText="1" readingOrder="1"/>
      <protection locked="0"/>
    </xf>
    <xf numFmtId="0" fontId="7" fillId="2" borderId="1" xfId="0" applyFont="1" applyFill="1" applyBorder="1" applyAlignment="1" applyProtection="1">
      <alignment vertical="center" wrapText="1" readingOrder="1"/>
      <protection locked="0"/>
    </xf>
    <xf numFmtId="185" fontId="7" fillId="2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7" fillId="0" borderId="1" xfId="0" applyFont="1" applyBorder="1" applyAlignment="1" applyProtection="1">
      <alignment horizontal="left" vertical="top" wrapText="1" readingOrder="1"/>
      <protection locked="0"/>
    </xf>
    <xf numFmtId="0" fontId="7" fillId="0" borderId="1" xfId="0" applyFont="1" applyBorder="1" applyAlignment="1" applyProtection="1">
      <alignment vertical="top" wrapText="1" readingOrder="1"/>
      <protection locked="0"/>
    </xf>
    <xf numFmtId="0" fontId="7" fillId="0" borderId="1" xfId="0" applyFont="1" applyBorder="1" applyAlignment="1" applyProtection="1">
      <alignment vertical="center" wrapText="1" readingOrder="1"/>
      <protection locked="0"/>
    </xf>
    <xf numFmtId="4" fontId="7" fillId="0" borderId="1" xfId="0" applyNumberFormat="1" applyFont="1" applyBorder="1" applyAlignment="1" applyProtection="1">
      <alignment horizontal="right" vertical="center" wrapText="1"/>
      <protection locked="0"/>
    </xf>
    <xf numFmtId="4" fontId="8" fillId="0" borderId="1" xfId="0" applyNumberFormat="1" applyFont="1" applyBorder="1" applyAlignment="1" applyProtection="1">
      <alignment horizontal="right" vertical="center" wrapText="1"/>
      <protection locked="0"/>
    </xf>
    <xf numFmtId="0" fontId="8" fillId="0" borderId="1" xfId="0" applyFont="1" applyBorder="1" applyAlignment="1" applyProtection="1">
      <alignment horizontal="left" vertical="top" wrapText="1" readingOrder="1"/>
      <protection locked="0"/>
    </xf>
    <xf numFmtId="0" fontId="8" fillId="0" borderId="1" xfId="0" applyFont="1" applyBorder="1" applyAlignment="1" applyProtection="1">
      <alignment horizontal="center" vertical="center" wrapText="1" readingOrder="1"/>
      <protection locked="0"/>
    </xf>
    <xf numFmtId="4" fontId="8" fillId="0" borderId="1" xfId="0" applyNumberFormat="1" applyFont="1" applyFill="1" applyBorder="1" applyAlignment="1" applyProtection="1">
      <alignment horizontal="right" vertical="center" wrapText="1"/>
      <protection locked="0"/>
    </xf>
    <xf numFmtId="185" fontId="8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4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185" fontId="7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8" fillId="0" borderId="0" xfId="0" applyFont="1" applyAlignment="1">
      <alignment vertical="center"/>
    </xf>
    <xf numFmtId="4" fontId="8" fillId="0" borderId="0" xfId="0" applyNumberFormat="1" applyFont="1" applyAlignment="1">
      <alignment horizontal="right" vertical="center"/>
    </xf>
    <xf numFmtId="4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0" borderId="1" xfId="0" applyNumberFormat="1" applyFont="1" applyFill="1" applyBorder="1" applyAlignment="1">
      <alignment horizontal="center" vertical="center"/>
    </xf>
    <xf numFmtId="4" fontId="7" fillId="6" borderId="1" xfId="0" applyNumberFormat="1" applyFont="1" applyFill="1" applyBorder="1" applyAlignment="1">
      <alignment horizontal="right" vertical="center"/>
    </xf>
    <xf numFmtId="4" fontId="7" fillId="6" borderId="7" xfId="0" applyNumberFormat="1" applyFont="1" applyFill="1" applyBorder="1" applyAlignment="1">
      <alignment horizontal="right" vertical="center"/>
    </xf>
    <xf numFmtId="4" fontId="7" fillId="0" borderId="7" xfId="0" applyNumberFormat="1" applyFont="1" applyFill="1" applyBorder="1" applyAlignment="1">
      <alignment horizontal="right" vertical="center"/>
    </xf>
    <xf numFmtId="4" fontId="8" fillId="0" borderId="7" xfId="0" applyNumberFormat="1" applyFont="1" applyFill="1" applyBorder="1" applyAlignment="1">
      <alignment horizontal="right" vertical="center"/>
    </xf>
    <xf numFmtId="4" fontId="7" fillId="6" borderId="1" xfId="0" quotePrefix="1" applyNumberFormat="1" applyFont="1" applyFill="1" applyBorder="1" applyAlignment="1">
      <alignment horizontal="right" vertical="center"/>
    </xf>
    <xf numFmtId="0" fontId="6" fillId="0" borderId="2" xfId="0" applyFont="1" applyBorder="1" applyAlignment="1" applyProtection="1">
      <alignment horizontal="center" vertical="center" wrapText="1" readingOrder="1"/>
      <protection locked="0"/>
    </xf>
    <xf numFmtId="192" fontId="3" fillId="0" borderId="1" xfId="0" quotePrefix="1" applyNumberFormat="1" applyFont="1" applyFill="1" applyBorder="1" applyAlignment="1">
      <alignment horizontal="center" vertical="center" wrapText="1" readingOrder="1"/>
    </xf>
    <xf numFmtId="192" fontId="3" fillId="0" borderId="1" xfId="0" quotePrefix="1" applyNumberFormat="1" applyFont="1" applyFill="1" applyBorder="1" applyAlignment="1">
      <alignment horizontal="center" vertical="center" readingOrder="1"/>
    </xf>
    <xf numFmtId="0" fontId="3" fillId="0" borderId="0" xfId="0" applyFont="1" applyAlignment="1">
      <alignment vertical="center" readingOrder="1"/>
    </xf>
    <xf numFmtId="3" fontId="8" fillId="0" borderId="0" xfId="0" applyNumberFormat="1" applyFont="1" applyFill="1" applyAlignment="1">
      <alignment horizontal="center" vertical="center"/>
    </xf>
    <xf numFmtId="0" fontId="8" fillId="0" borderId="1" xfId="0" applyFont="1" applyBorder="1" applyAlignment="1" applyProtection="1">
      <alignment vertical="top" wrapText="1" readingOrder="1"/>
      <protection locked="0"/>
    </xf>
    <xf numFmtId="0" fontId="8" fillId="0" borderId="1" xfId="0" applyFont="1" applyBorder="1" applyAlignment="1" applyProtection="1">
      <alignment vertical="center" wrapText="1" readingOrder="1"/>
      <protection locked="0"/>
    </xf>
    <xf numFmtId="185" fontId="8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7" fillId="0" borderId="0" xfId="0" applyFont="1"/>
    <xf numFmtId="0" fontId="7" fillId="0" borderId="1" xfId="0" applyFont="1" applyBorder="1" applyAlignment="1" applyProtection="1">
      <alignment horizontal="center" vertical="center" wrapText="1" readingOrder="1"/>
      <protection locked="0"/>
    </xf>
    <xf numFmtId="0" fontId="7" fillId="0" borderId="1" xfId="0" applyFont="1" applyBorder="1" applyAlignment="1" applyProtection="1">
      <alignment horizontal="center" vertical="top" wrapText="1" readingOrder="1"/>
      <protection locked="0"/>
    </xf>
    <xf numFmtId="0" fontId="8" fillId="0" borderId="1" xfId="0" applyFont="1" applyBorder="1" applyAlignment="1" applyProtection="1">
      <alignment horizontal="center" vertical="top" wrapText="1" readingOrder="1"/>
      <protection locked="0"/>
    </xf>
    <xf numFmtId="0" fontId="7" fillId="7" borderId="1" xfId="0" applyFont="1" applyFill="1" applyBorder="1" applyAlignment="1" applyProtection="1">
      <alignment horizontal="left" vertical="top" wrapText="1" readingOrder="1"/>
      <protection locked="0"/>
    </xf>
    <xf numFmtId="0" fontId="7" fillId="7" borderId="1" xfId="0" applyFont="1" applyFill="1" applyBorder="1" applyAlignment="1" applyProtection="1">
      <alignment vertical="top" wrapText="1" readingOrder="1"/>
      <protection locked="0"/>
    </xf>
    <xf numFmtId="0" fontId="7" fillId="7" borderId="1" xfId="0" applyFont="1" applyFill="1" applyBorder="1" applyAlignment="1" applyProtection="1">
      <alignment vertical="center" wrapText="1" readingOrder="1"/>
      <protection locked="0"/>
    </xf>
    <xf numFmtId="4" fontId="7" fillId="7" borderId="1" xfId="0" applyNumberFormat="1" applyFont="1" applyFill="1" applyBorder="1" applyAlignment="1" applyProtection="1">
      <alignment horizontal="right" vertical="center" wrapText="1"/>
      <protection locked="0"/>
    </xf>
    <xf numFmtId="0" fontId="7" fillId="8" borderId="0" xfId="0" applyFont="1" applyFill="1"/>
    <xf numFmtId="0" fontId="8" fillId="0" borderId="4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left" vertical="top" wrapText="1" readingOrder="1"/>
      <protection locked="0"/>
    </xf>
    <xf numFmtId="0" fontId="7" fillId="0" borderId="1" xfId="0" applyFont="1" applyFill="1" applyBorder="1" applyAlignment="1" applyProtection="1">
      <alignment horizontal="center" vertical="center" wrapText="1" readingOrder="1"/>
      <protection locked="0"/>
    </xf>
    <xf numFmtId="192" fontId="8" fillId="0" borderId="1" xfId="0" applyNumberFormat="1" applyFont="1" applyFill="1" applyBorder="1" applyAlignment="1">
      <alignment horizontal="center" vertical="center" wrapText="1"/>
    </xf>
    <xf numFmtId="4" fontId="8" fillId="0" borderId="0" xfId="0" applyNumberFormat="1" applyFont="1"/>
    <xf numFmtId="4" fontId="7" fillId="0" borderId="0" xfId="0" applyNumberFormat="1" applyFont="1"/>
    <xf numFmtId="0" fontId="7" fillId="7" borderId="1" xfId="0" applyFont="1" applyFill="1" applyBorder="1" applyAlignment="1" applyProtection="1">
      <alignment horizontal="left" vertical="center" wrapText="1" readingOrder="1"/>
      <protection locked="0"/>
    </xf>
    <xf numFmtId="185" fontId="7" fillId="7" borderId="1" xfId="0" applyNumberFormat="1" applyFont="1" applyFill="1" applyBorder="1" applyAlignment="1" applyProtection="1">
      <alignment horizontal="center" vertical="center" wrapText="1" readingOrder="1"/>
      <protection locked="0"/>
    </xf>
    <xf numFmtId="4" fontId="8" fillId="8" borderId="0" xfId="0" applyNumberFormat="1" applyFont="1" applyFill="1"/>
    <xf numFmtId="0" fontId="8" fillId="8" borderId="0" xfId="0" applyFont="1" applyFill="1"/>
    <xf numFmtId="0" fontId="7" fillId="7" borderId="1" xfId="0" applyFont="1" applyFill="1" applyBorder="1" applyAlignment="1" applyProtection="1">
      <alignment horizontal="center" vertical="center" wrapText="1" readingOrder="1"/>
      <protection locked="0"/>
    </xf>
    <xf numFmtId="0" fontId="8" fillId="7" borderId="1" xfId="0" applyFont="1" applyFill="1" applyBorder="1" applyAlignment="1" applyProtection="1">
      <alignment horizontal="left" vertical="center" wrapText="1" readingOrder="1"/>
      <protection locked="0"/>
    </xf>
    <xf numFmtId="0" fontId="8" fillId="7" borderId="1" xfId="0" applyFont="1" applyFill="1" applyBorder="1" applyAlignment="1" applyProtection="1">
      <alignment horizontal="center" vertical="center" wrapText="1" readingOrder="1"/>
      <protection locked="0"/>
    </xf>
    <xf numFmtId="0" fontId="8" fillId="7" borderId="1" xfId="0" applyFont="1" applyFill="1" applyBorder="1" applyAlignment="1" applyProtection="1">
      <alignment vertical="center" wrapText="1" readingOrder="1"/>
      <protection locked="0"/>
    </xf>
    <xf numFmtId="4" fontId="8" fillId="7" borderId="1" xfId="0" applyNumberFormat="1" applyFont="1" applyFill="1" applyBorder="1" applyAlignment="1" applyProtection="1">
      <alignment horizontal="right" vertical="center" wrapText="1"/>
      <protection locked="0"/>
    </xf>
    <xf numFmtId="185" fontId="8" fillId="7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7" fillId="0" borderId="1" xfId="0" applyFont="1" applyFill="1" applyBorder="1" applyAlignment="1" applyProtection="1">
      <alignment horizontal="left" vertical="center" wrapText="1" readingOrder="1"/>
      <protection locked="0"/>
    </xf>
    <xf numFmtId="0" fontId="7" fillId="0" borderId="1" xfId="0" applyFont="1" applyFill="1" applyBorder="1" applyAlignment="1" applyProtection="1">
      <alignment vertical="center" wrapText="1" readingOrder="1"/>
      <protection locked="0"/>
    </xf>
    <xf numFmtId="0" fontId="8" fillId="0" borderId="0" xfId="0" applyFont="1" applyFill="1"/>
    <xf numFmtId="0" fontId="8" fillId="0" borderId="1" xfId="0" applyFont="1" applyFill="1" applyBorder="1" applyAlignment="1" applyProtection="1">
      <alignment horizontal="left" vertical="center" wrapText="1" readingOrder="1"/>
      <protection locked="0"/>
    </xf>
    <xf numFmtId="0" fontId="8" fillId="0" borderId="1" xfId="0" applyFont="1" applyFill="1" applyBorder="1" applyAlignment="1" applyProtection="1">
      <alignment vertical="center" wrapText="1" readingOrder="1"/>
      <protection locked="0"/>
    </xf>
    <xf numFmtId="4" fontId="7" fillId="6" borderId="1" xfId="0" applyNumberFormat="1" applyFont="1" applyFill="1" applyBorder="1" applyAlignment="1" applyProtection="1">
      <alignment horizontal="right" vertical="center" wrapText="1"/>
      <protection locked="0"/>
    </xf>
    <xf numFmtId="185" fontId="7" fillId="6" borderId="1" xfId="0" applyNumberFormat="1" applyFont="1" applyFill="1" applyBorder="1" applyAlignment="1" applyProtection="1">
      <alignment horizontal="center" vertical="center" wrapText="1" readingOrder="1"/>
      <protection locked="0"/>
    </xf>
    <xf numFmtId="4" fontId="7" fillId="2" borderId="1" xfId="0" applyNumberFormat="1" applyFont="1" applyFill="1" applyBorder="1" applyAlignment="1" applyProtection="1">
      <alignment vertical="center" wrapText="1" readingOrder="1"/>
      <protection locked="0"/>
    </xf>
    <xf numFmtId="4" fontId="7" fillId="0" borderId="1" xfId="0" applyNumberFormat="1" applyFont="1" applyFill="1" applyBorder="1" applyAlignment="1" applyProtection="1">
      <alignment horizontal="center" vertical="top" wrapText="1" readingOrder="1"/>
      <protection locked="0"/>
    </xf>
    <xf numFmtId="4" fontId="7" fillId="2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10" fillId="0" borderId="0" xfId="0" applyFont="1"/>
    <xf numFmtId="0" fontId="10" fillId="0" borderId="0" xfId="0" applyFont="1" applyBorder="1"/>
    <xf numFmtId="0" fontId="10" fillId="1" borderId="6" xfId="0" applyFont="1" applyFill="1" applyBorder="1"/>
    <xf numFmtId="0" fontId="10" fillId="0" borderId="0" xfId="0" applyFont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3" borderId="1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/>
    </xf>
    <xf numFmtId="0" fontId="10" fillId="0" borderId="9" xfId="0" applyFont="1" applyBorder="1" applyAlignment="1">
      <alignment vertical="top" wrapText="1"/>
    </xf>
    <xf numFmtId="4" fontId="10" fillId="0" borderId="10" xfId="0" applyNumberFormat="1" applyFont="1" applyBorder="1" applyAlignment="1">
      <alignment vertical="top" wrapText="1"/>
    </xf>
    <xf numFmtId="0" fontId="10" fillId="0" borderId="10" xfId="0" applyFont="1" applyBorder="1" applyAlignment="1">
      <alignment vertical="top" wrapText="1"/>
    </xf>
    <xf numFmtId="0" fontId="10" fillId="0" borderId="6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top" wrapText="1"/>
    </xf>
    <xf numFmtId="3" fontId="14" fillId="4" borderId="11" xfId="0" applyNumberFormat="1" applyFont="1" applyFill="1" applyBorder="1" applyAlignment="1" applyProtection="1">
      <alignment horizontal="right" vertical="center" shrinkToFit="1"/>
      <protection hidden="1"/>
    </xf>
    <xf numFmtId="0" fontId="10" fillId="3" borderId="12" xfId="0" applyFont="1" applyFill="1" applyBorder="1" applyAlignment="1">
      <alignment horizontal="center" vertical="top" wrapText="1"/>
    </xf>
    <xf numFmtId="0" fontId="15" fillId="0" borderId="13" xfId="0" applyFont="1" applyBorder="1"/>
    <xf numFmtId="0" fontId="0" fillId="0" borderId="14" xfId="0" applyBorder="1"/>
    <xf numFmtId="0" fontId="16" fillId="0" borderId="4" xfId="0" applyFont="1" applyBorder="1"/>
    <xf numFmtId="0" fontId="0" fillId="0" borderId="7" xfId="0" applyBorder="1"/>
    <xf numFmtId="0" fontId="6" fillId="0" borderId="0" xfId="0" applyFont="1" applyAlignment="1" applyProtection="1">
      <alignment wrapText="1" readingOrder="1"/>
      <protection locked="0"/>
    </xf>
    <xf numFmtId="0" fontId="3" fillId="0" borderId="0" xfId="0" applyFont="1" applyAlignment="1">
      <alignment readingOrder="1"/>
    </xf>
    <xf numFmtId="0" fontId="3" fillId="0" borderId="0" xfId="0" applyFont="1" applyBorder="1" applyAlignment="1" applyProtection="1">
      <alignment horizontal="left" wrapText="1" readingOrder="1"/>
      <protection locked="0"/>
    </xf>
    <xf numFmtId="0" fontId="3" fillId="0" borderId="15" xfId="0" applyFont="1" applyBorder="1" applyAlignment="1" applyProtection="1">
      <alignment horizontal="left" wrapText="1" readingOrder="1"/>
      <protection locked="0"/>
    </xf>
    <xf numFmtId="0" fontId="6" fillId="0" borderId="0" xfId="0" applyFont="1" applyAlignment="1" applyProtection="1">
      <alignment horizontal="center" wrapText="1" readingOrder="1"/>
      <protection locked="0"/>
    </xf>
    <xf numFmtId="0" fontId="9" fillId="0" borderId="1" xfId="0" applyFont="1" applyFill="1" applyBorder="1" applyAlignment="1" applyProtection="1">
      <alignment horizontal="center" vertical="center" wrapText="1" readingOrder="1"/>
      <protection locked="0"/>
    </xf>
    <xf numFmtId="0" fontId="3" fillId="0" borderId="1" xfId="0" quotePrefix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>
      <alignment horizontal="center" vertical="center"/>
    </xf>
    <xf numFmtId="0" fontId="3" fillId="0" borderId="4" xfId="0" quotePrefix="1" applyNumberFormat="1" applyFont="1" applyFill="1" applyBorder="1" applyAlignment="1">
      <alignment horizontal="center" vertical="center" wrapText="1"/>
    </xf>
    <xf numFmtId="0" fontId="3" fillId="0" borderId="7" xfId="0" quotePrefix="1" applyNumberFormat="1" applyFont="1" applyFill="1" applyBorder="1" applyAlignment="1">
      <alignment horizontal="center" vertical="center" wrapText="1"/>
    </xf>
    <xf numFmtId="1" fontId="3" fillId="0" borderId="1" xfId="0" quotePrefix="1" applyNumberFormat="1" applyFont="1" applyFill="1" applyBorder="1" applyAlignment="1">
      <alignment horizontal="center" vertical="center" wrapText="1"/>
    </xf>
    <xf numFmtId="3" fontId="7" fillId="0" borderId="8" xfId="0" applyNumberFormat="1" applyFont="1" applyFill="1" applyBorder="1" applyAlignment="1">
      <alignment horizontal="center" vertical="center"/>
    </xf>
    <xf numFmtId="1" fontId="3" fillId="0" borderId="4" xfId="0" quotePrefix="1" applyNumberFormat="1" applyFont="1" applyFill="1" applyBorder="1" applyAlignment="1">
      <alignment horizontal="center" vertical="center" wrapText="1"/>
    </xf>
    <xf numFmtId="1" fontId="3" fillId="0" borderId="7" xfId="0" quotePrefix="1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 applyProtection="1">
      <alignment horizontal="center" vertical="center" wrapText="1" readingOrder="1"/>
      <protection locked="0"/>
    </xf>
    <xf numFmtId="0" fontId="7" fillId="2" borderId="7" xfId="0" applyFont="1" applyFill="1" applyBorder="1" applyAlignment="1" applyProtection="1">
      <alignment horizontal="center" vertical="center" wrapText="1" readingOrder="1"/>
      <protection locked="0"/>
    </xf>
    <xf numFmtId="1" fontId="7" fillId="2" borderId="4" xfId="0" applyNumberFormat="1" applyFont="1" applyFill="1" applyBorder="1" applyAlignment="1" applyProtection="1">
      <alignment horizontal="center" vertical="center" wrapText="1"/>
      <protection locked="0"/>
    </xf>
    <xf numFmtId="1" fontId="7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 readingOrder="1"/>
      <protection locked="0"/>
    </xf>
    <xf numFmtId="0" fontId="10" fillId="1" borderId="16" xfId="0" applyFont="1" applyFill="1" applyBorder="1" applyAlignment="1">
      <alignment horizontal="center"/>
    </xf>
    <xf numFmtId="0" fontId="10" fillId="1" borderId="8" xfId="0" applyFont="1" applyFill="1" applyBorder="1" applyAlignment="1">
      <alignment horizontal="center"/>
    </xf>
    <xf numFmtId="0" fontId="10" fillId="1" borderId="17" xfId="0" applyFont="1" applyFill="1" applyBorder="1" applyAlignment="1">
      <alignment horizontal="center"/>
    </xf>
    <xf numFmtId="0" fontId="11" fillId="0" borderId="0" xfId="0" applyFont="1" applyBorder="1" applyAlignment="1">
      <alignment horizontal="left"/>
    </xf>
    <xf numFmtId="0" fontId="12" fillId="0" borderId="5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top" wrapText="1"/>
    </xf>
    <xf numFmtId="0" fontId="10" fillId="3" borderId="21" xfId="0" applyFont="1" applyFill="1" applyBorder="1" applyAlignment="1">
      <alignment horizontal="center" vertical="top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22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wrapText="1"/>
    </xf>
    <xf numFmtId="0" fontId="16" fillId="0" borderId="7" xfId="0" applyFont="1" applyBorder="1" applyAlignment="1">
      <alignment horizontal="center" wrapText="1"/>
    </xf>
  </cellXfs>
  <cellStyles count="1">
    <cellStyle name="Normalno" xfId="0" builtinId="0"/>
  </cellStyles>
  <dxfs count="1">
    <dxf>
      <fill>
        <patternFill>
          <bgColor indexed="1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E0"/>
      <rgbColor rgb="00FF0000"/>
      <rgbColor rgb="000000CD"/>
      <rgbColor rgb="00FFFFFF"/>
      <rgbColor rgb="000000FF"/>
      <rgbColor rgb="000000CD"/>
      <rgbColor rgb="00FFFF00"/>
      <rgbColor rgb="004169E1"/>
      <rgbColor rgb="00FFFFE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2"/>
  <sheetViews>
    <sheetView showGridLines="0" tabSelected="1" topLeftCell="A25" zoomScaleNormal="100" workbookViewId="0">
      <selection activeCell="A45" sqref="A45"/>
    </sheetView>
  </sheetViews>
  <sheetFormatPr defaultColWidth="9.109375" defaultRowHeight="13.2" x14ac:dyDescent="0.25"/>
  <cols>
    <col min="1" max="1" width="33.44140625" style="4" customWidth="1"/>
    <col min="2" max="4" width="15.44140625" style="4" bestFit="1" customWidth="1"/>
    <col min="5" max="5" width="15.33203125" style="4" customWidth="1"/>
    <col min="6" max="6" width="13.109375" style="4" customWidth="1"/>
    <col min="7" max="7" width="18.5546875" style="4" customWidth="1"/>
    <col min="8" max="16384" width="9.109375" style="4"/>
  </cols>
  <sheetData>
    <row r="1" spans="1:7" s="1" customFormat="1" ht="26.85" customHeight="1" x14ac:dyDescent="0.25">
      <c r="A1" s="197" t="s">
        <v>147</v>
      </c>
      <c r="B1" s="197"/>
      <c r="C1" s="197"/>
      <c r="D1" s="197"/>
      <c r="E1" s="197"/>
      <c r="F1" s="197"/>
      <c r="G1" s="197"/>
    </row>
    <row r="2" spans="1:7" s="1" customFormat="1" ht="17.100000000000001" customHeight="1" x14ac:dyDescent="0.25">
      <c r="A2" s="193" t="s">
        <v>148</v>
      </c>
      <c r="B2" s="193"/>
      <c r="C2" s="194"/>
      <c r="D2" s="194"/>
      <c r="E2" s="194"/>
    </row>
    <row r="3" spans="1:7" s="133" customFormat="1" ht="39.6" x14ac:dyDescent="0.25">
      <c r="A3" s="130" t="s">
        <v>149</v>
      </c>
      <c r="B3" s="130" t="s">
        <v>290</v>
      </c>
      <c r="C3" s="130" t="s">
        <v>328</v>
      </c>
      <c r="D3" s="130" t="s">
        <v>329</v>
      </c>
      <c r="E3" s="130" t="s">
        <v>327</v>
      </c>
      <c r="F3" s="131" t="s">
        <v>50</v>
      </c>
      <c r="G3" s="132" t="s">
        <v>50</v>
      </c>
    </row>
    <row r="4" spans="1:7" s="3" customFormat="1" ht="12" x14ac:dyDescent="0.25">
      <c r="A4" s="18">
        <v>1</v>
      </c>
      <c r="B4" s="21">
        <v>2</v>
      </c>
      <c r="C4" s="22">
        <v>3</v>
      </c>
      <c r="D4" s="22">
        <v>4</v>
      </c>
      <c r="E4" s="22">
        <v>5</v>
      </c>
      <c r="F4" s="23" t="s">
        <v>51</v>
      </c>
      <c r="G4" s="24" t="s">
        <v>271</v>
      </c>
    </row>
    <row r="5" spans="1:7" x14ac:dyDescent="0.25">
      <c r="A5" s="7" t="s">
        <v>150</v>
      </c>
      <c r="B5" s="8">
        <v>1598610.2</v>
      </c>
      <c r="C5" s="8">
        <v>5801790</v>
      </c>
      <c r="D5" s="8"/>
      <c r="E5" s="8">
        <v>3481817.87</v>
      </c>
      <c r="F5" s="19">
        <f>E5/B5*100</f>
        <v>217.80280583722038</v>
      </c>
      <c r="G5" s="20">
        <f t="shared" ref="G5:G11" si="0">E5/C5*100</f>
        <v>60.01282138788202</v>
      </c>
    </row>
    <row r="6" spans="1:7" ht="26.4" x14ac:dyDescent="0.25">
      <c r="A6" s="7" t="s">
        <v>151</v>
      </c>
      <c r="B6" s="8">
        <v>92.61</v>
      </c>
      <c r="C6" s="8">
        <v>150</v>
      </c>
      <c r="D6" s="8"/>
      <c r="E6" s="8">
        <v>118.73</v>
      </c>
      <c r="F6" s="19">
        <f t="shared" ref="F6:F11" si="1">E6/B6*100</f>
        <v>128.20429759205268</v>
      </c>
      <c r="G6" s="20">
        <f t="shared" si="0"/>
        <v>79.153333333333336</v>
      </c>
    </row>
    <row r="7" spans="1:7" x14ac:dyDescent="0.25">
      <c r="A7" s="7" t="s">
        <v>152</v>
      </c>
      <c r="B7" s="8">
        <f>SUM(B5:B6)</f>
        <v>1598702.81</v>
      </c>
      <c r="C7" s="8">
        <f>SUM(C5:C6)</f>
        <v>5801940</v>
      </c>
      <c r="D7" s="8"/>
      <c r="E7" s="8">
        <f>SUM(E5:E6)</f>
        <v>3481936.6</v>
      </c>
      <c r="F7" s="19">
        <f t="shared" si="1"/>
        <v>217.79761555557658</v>
      </c>
      <c r="G7" s="20">
        <f t="shared" si="0"/>
        <v>60.013316235603952</v>
      </c>
    </row>
    <row r="8" spans="1:7" x14ac:dyDescent="0.25">
      <c r="A8" s="7" t="s">
        <v>153</v>
      </c>
      <c r="B8" s="8">
        <v>1485064.47</v>
      </c>
      <c r="C8" s="8">
        <v>5877436</v>
      </c>
      <c r="D8" s="8"/>
      <c r="E8" s="8">
        <v>1670034.54</v>
      </c>
      <c r="F8" s="19">
        <f t="shared" si="1"/>
        <v>112.45535623110018</v>
      </c>
      <c r="G8" s="20">
        <f t="shared" si="0"/>
        <v>28.414338156978658</v>
      </c>
    </row>
    <row r="9" spans="1:7" ht="26.4" x14ac:dyDescent="0.25">
      <c r="A9" s="7" t="s">
        <v>154</v>
      </c>
      <c r="B9" s="8">
        <v>194889.89</v>
      </c>
      <c r="C9" s="8">
        <v>86565</v>
      </c>
      <c r="D9" s="8"/>
      <c r="E9" s="8">
        <v>76987.41</v>
      </c>
      <c r="F9" s="19">
        <f t="shared" si="1"/>
        <v>39.503029120699892</v>
      </c>
      <c r="G9" s="20">
        <f t="shared" si="0"/>
        <v>88.935955640270322</v>
      </c>
    </row>
    <row r="10" spans="1:7" x14ac:dyDescent="0.25">
      <c r="A10" s="7" t="s">
        <v>109</v>
      </c>
      <c r="B10" s="8">
        <f>SUM(B8:B9)</f>
        <v>1679954.3599999999</v>
      </c>
      <c r="C10" s="8">
        <v>5964002</v>
      </c>
      <c r="D10" s="8"/>
      <c r="E10" s="8">
        <f>SUM(E8:E9)</f>
        <v>1747021.95</v>
      </c>
      <c r="F10" s="19">
        <f t="shared" si="1"/>
        <v>103.99222690787862</v>
      </c>
      <c r="G10" s="20">
        <f t="shared" si="0"/>
        <v>29.292779412213477</v>
      </c>
    </row>
    <row r="11" spans="1:7" x14ac:dyDescent="0.25">
      <c r="A11" s="7" t="s">
        <v>155</v>
      </c>
      <c r="B11" s="8">
        <f>B7-B10</f>
        <v>-81251.549999999814</v>
      </c>
      <c r="C11" s="8">
        <f>C7-C10</f>
        <v>-162062</v>
      </c>
      <c r="D11" s="8"/>
      <c r="E11" s="8">
        <f>E7-E10</f>
        <v>1734914.6500000001</v>
      </c>
      <c r="F11" s="19">
        <f t="shared" si="1"/>
        <v>-2135.2388354437599</v>
      </c>
      <c r="G11" s="20">
        <f t="shared" si="0"/>
        <v>-1070.5252619367898</v>
      </c>
    </row>
    <row r="12" spans="1:7" ht="409.6" hidden="1" customHeight="1" x14ac:dyDescent="0.25"/>
    <row r="13" spans="1:7" ht="16.2" customHeight="1" x14ac:dyDescent="0.25"/>
    <row r="14" spans="1:7" s="1" customFormat="1" ht="17.100000000000001" customHeight="1" x14ac:dyDescent="0.25">
      <c r="A14" s="193" t="s">
        <v>156</v>
      </c>
      <c r="B14" s="193"/>
      <c r="C14" s="194"/>
      <c r="D14" s="194"/>
      <c r="E14" s="194"/>
    </row>
    <row r="15" spans="1:7" s="133" customFormat="1" ht="39.6" x14ac:dyDescent="0.25">
      <c r="A15" s="130" t="s">
        <v>149</v>
      </c>
      <c r="B15" s="130" t="s">
        <v>290</v>
      </c>
      <c r="C15" s="130" t="s">
        <v>328</v>
      </c>
      <c r="D15" s="130" t="s">
        <v>329</v>
      </c>
      <c r="E15" s="130" t="s">
        <v>330</v>
      </c>
      <c r="F15" s="131" t="s">
        <v>50</v>
      </c>
      <c r="G15" s="132" t="s">
        <v>50</v>
      </c>
    </row>
    <row r="16" spans="1:7" s="3" customFormat="1" ht="12" x14ac:dyDescent="0.25">
      <c r="A16" s="18">
        <v>1</v>
      </c>
      <c r="B16" s="21">
        <v>2</v>
      </c>
      <c r="C16" s="22">
        <v>3</v>
      </c>
      <c r="D16" s="22">
        <v>4</v>
      </c>
      <c r="E16" s="22">
        <v>5</v>
      </c>
      <c r="F16" s="23" t="s">
        <v>51</v>
      </c>
      <c r="G16" s="24" t="s">
        <v>52</v>
      </c>
    </row>
    <row r="17" spans="1:7" ht="26.4" x14ac:dyDescent="0.25">
      <c r="A17" s="7" t="s">
        <v>157</v>
      </c>
      <c r="B17" s="8">
        <v>0</v>
      </c>
      <c r="C17" s="8">
        <v>0</v>
      </c>
      <c r="D17" s="8">
        <v>0</v>
      </c>
      <c r="E17" s="8">
        <v>0</v>
      </c>
      <c r="F17" s="19">
        <v>0</v>
      </c>
      <c r="G17" s="20">
        <v>0</v>
      </c>
    </row>
    <row r="18" spans="1:7" ht="26.4" x14ac:dyDescent="0.25">
      <c r="A18" s="7" t="s">
        <v>158</v>
      </c>
      <c r="B18" s="8">
        <v>0</v>
      </c>
      <c r="C18" s="8">
        <v>0</v>
      </c>
      <c r="D18" s="8">
        <v>0</v>
      </c>
      <c r="E18" s="8">
        <v>0</v>
      </c>
      <c r="F18" s="19">
        <v>0</v>
      </c>
      <c r="G18" s="20">
        <v>0</v>
      </c>
    </row>
    <row r="19" spans="1:7" x14ac:dyDescent="0.25">
      <c r="A19" s="7" t="s">
        <v>159</v>
      </c>
      <c r="B19" s="8">
        <f>B17-B18</f>
        <v>0</v>
      </c>
      <c r="C19" s="8">
        <f>C17-C18</f>
        <v>0</v>
      </c>
      <c r="D19" s="8">
        <f>D17-D18</f>
        <v>0</v>
      </c>
      <c r="E19" s="8">
        <f>E17-E18</f>
        <v>0</v>
      </c>
      <c r="F19" s="19">
        <v>0</v>
      </c>
      <c r="G19" s="20">
        <v>0</v>
      </c>
    </row>
    <row r="20" spans="1:7" x14ac:dyDescent="0.25">
      <c r="A20" s="2"/>
      <c r="B20" s="2"/>
      <c r="C20" s="2"/>
      <c r="D20" s="2"/>
      <c r="E20" s="2"/>
    </row>
    <row r="21" spans="1:7" s="1" customFormat="1" ht="18" customHeight="1" x14ac:dyDescent="0.25">
      <c r="A21" s="195" t="s">
        <v>168</v>
      </c>
      <c r="B21" s="195"/>
      <c r="C21" s="195"/>
      <c r="D21" s="195"/>
      <c r="E21" s="11"/>
    </row>
    <row r="22" spans="1:7" ht="39.6" x14ac:dyDescent="0.25">
      <c r="A22" s="12" t="s">
        <v>169</v>
      </c>
      <c r="B22" s="8">
        <v>131995.01999999999</v>
      </c>
      <c r="C22" s="8">
        <v>162062</v>
      </c>
      <c r="D22" s="8">
        <v>0</v>
      </c>
      <c r="E22" s="8">
        <v>162061.82999999999</v>
      </c>
      <c r="F22" s="19">
        <f>E22/B22*100</f>
        <v>122.77874574358943</v>
      </c>
      <c r="G22" s="20">
        <f>E22/C22*100</f>
        <v>99.999895101874586</v>
      </c>
    </row>
    <row r="23" spans="1:7" ht="39.6" x14ac:dyDescent="0.25">
      <c r="A23" s="12" t="s">
        <v>170</v>
      </c>
      <c r="B23" s="17">
        <f>B11+B19+B22</f>
        <v>50743.470000000176</v>
      </c>
      <c r="C23" s="17">
        <v>0</v>
      </c>
      <c r="D23" s="17">
        <v>0</v>
      </c>
      <c r="E23" s="17">
        <f>E11+E19+E22</f>
        <v>1896976.4800000002</v>
      </c>
      <c r="F23" s="19">
        <f>E23/B23*100</f>
        <v>3738.365704986265</v>
      </c>
      <c r="G23" s="20">
        <v>0</v>
      </c>
    </row>
    <row r="24" spans="1:7" ht="14.25" customHeight="1" x14ac:dyDescent="0.25"/>
    <row r="25" spans="1:7" s="1" customFormat="1" ht="18" customHeight="1" x14ac:dyDescent="0.25">
      <c r="A25" s="195" t="s">
        <v>171</v>
      </c>
      <c r="B25" s="195"/>
      <c r="C25" s="196"/>
      <c r="D25" s="196"/>
      <c r="E25" s="196"/>
    </row>
    <row r="26" spans="1:7" ht="26.4" x14ac:dyDescent="0.25">
      <c r="A26" s="12" t="s">
        <v>172</v>
      </c>
      <c r="B26" s="13">
        <v>131995.01999999999</v>
      </c>
      <c r="C26" s="13">
        <v>162062</v>
      </c>
      <c r="D26" s="13"/>
      <c r="E26" s="13">
        <v>131995.01999999999</v>
      </c>
      <c r="F26" s="19">
        <f>E26/B26*100</f>
        <v>100</v>
      </c>
      <c r="G26" s="20">
        <f>E26/C26*100</f>
        <v>81.447236242919374</v>
      </c>
    </row>
    <row r="27" spans="1:7" x14ac:dyDescent="0.25">
      <c r="A27" s="14"/>
      <c r="B27" s="15"/>
      <c r="C27" s="15"/>
      <c r="D27" s="15"/>
      <c r="E27" s="15"/>
    </row>
    <row r="28" spans="1:7" s="1" customFormat="1" ht="17.100000000000001" customHeight="1" x14ac:dyDescent="0.25">
      <c r="A28" s="193" t="s">
        <v>160</v>
      </c>
      <c r="B28" s="193"/>
      <c r="C28" s="194"/>
      <c r="D28" s="194"/>
      <c r="E28" s="194"/>
    </row>
    <row r="29" spans="1:7" s="133" customFormat="1" ht="39.6" x14ac:dyDescent="0.25">
      <c r="A29" s="130" t="s">
        <v>149</v>
      </c>
      <c r="B29" s="130" t="s">
        <v>290</v>
      </c>
      <c r="C29" s="130" t="s">
        <v>328</v>
      </c>
      <c r="D29" s="130" t="s">
        <v>329</v>
      </c>
      <c r="E29" s="130" t="s">
        <v>330</v>
      </c>
      <c r="F29" s="131" t="s">
        <v>50</v>
      </c>
      <c r="G29" s="132" t="s">
        <v>50</v>
      </c>
    </row>
    <row r="30" spans="1:7" s="3" customFormat="1" ht="12" x14ac:dyDescent="0.25">
      <c r="A30" s="18">
        <v>1</v>
      </c>
      <c r="B30" s="21">
        <v>2</v>
      </c>
      <c r="C30" s="22">
        <v>3</v>
      </c>
      <c r="D30" s="22">
        <v>4</v>
      </c>
      <c r="E30" s="22">
        <v>5</v>
      </c>
      <c r="F30" s="23" t="s">
        <v>51</v>
      </c>
      <c r="G30" s="24" t="s">
        <v>271</v>
      </c>
    </row>
    <row r="31" spans="1:7" x14ac:dyDescent="0.25">
      <c r="A31" s="7" t="s">
        <v>161</v>
      </c>
      <c r="B31" s="8">
        <f>SUM(B7)</f>
        <v>1598702.81</v>
      </c>
      <c r="C31" s="8">
        <f>SUM(C7)</f>
        <v>5801940</v>
      </c>
      <c r="D31" s="8">
        <f>SUM(D7)</f>
        <v>0</v>
      </c>
      <c r="E31" s="8">
        <f>SUM(E7)</f>
        <v>3481936.6</v>
      </c>
      <c r="F31" s="19">
        <f t="shared" ref="F31:F37" si="2">E31/B31*100</f>
        <v>217.79761555557658</v>
      </c>
      <c r="G31" s="20">
        <f>E31/C31*100</f>
        <v>60.013316235603952</v>
      </c>
    </row>
    <row r="32" spans="1:7" x14ac:dyDescent="0.25">
      <c r="A32" s="7" t="s">
        <v>162</v>
      </c>
      <c r="B32" s="8">
        <f>SUM(B22)</f>
        <v>131995.01999999999</v>
      </c>
      <c r="C32" s="8">
        <f>SUM(C22)</f>
        <v>162062</v>
      </c>
      <c r="D32" s="8">
        <f>SUM(D22)</f>
        <v>0</v>
      </c>
      <c r="E32" s="8">
        <f>SUM(E22)</f>
        <v>162061.82999999999</v>
      </c>
      <c r="F32" s="19">
        <f t="shared" si="2"/>
        <v>122.77874574358943</v>
      </c>
      <c r="G32" s="20">
        <f>E32/C32*100</f>
        <v>99.999895101874586</v>
      </c>
    </row>
    <row r="33" spans="1:7" ht="26.4" x14ac:dyDescent="0.25">
      <c r="A33" s="7" t="s">
        <v>163</v>
      </c>
      <c r="B33" s="8">
        <f>SUM(B17)</f>
        <v>0</v>
      </c>
      <c r="C33" s="8">
        <f>SUM(C17)</f>
        <v>0</v>
      </c>
      <c r="D33" s="8">
        <f>SUM(D17)</f>
        <v>0</v>
      </c>
      <c r="E33" s="8">
        <f>SUM(E17)</f>
        <v>0</v>
      </c>
      <c r="F33" s="19">
        <v>0</v>
      </c>
      <c r="G33" s="20">
        <v>0</v>
      </c>
    </row>
    <row r="34" spans="1:7" x14ac:dyDescent="0.25">
      <c r="A34" s="7" t="s">
        <v>164</v>
      </c>
      <c r="B34" s="8">
        <f>SUM(B31:B33)</f>
        <v>1730697.83</v>
      </c>
      <c r="C34" s="8">
        <f>SUM(C31:C33)</f>
        <v>5964002</v>
      </c>
      <c r="D34" s="8">
        <f>SUM(D31:D33)</f>
        <v>0</v>
      </c>
      <c r="E34" s="8">
        <f>SUM(E31:E33)</f>
        <v>3643998.43</v>
      </c>
      <c r="F34" s="19">
        <f t="shared" si="2"/>
        <v>210.55081752774831</v>
      </c>
      <c r="G34" s="20">
        <f>E34/C34*100</f>
        <v>61.099886116738389</v>
      </c>
    </row>
    <row r="35" spans="1:7" x14ac:dyDescent="0.25">
      <c r="A35" s="7" t="s">
        <v>165</v>
      </c>
      <c r="B35" s="8">
        <f>SUM(B10)</f>
        <v>1679954.3599999999</v>
      </c>
      <c r="C35" s="8">
        <f>SUM(C10)</f>
        <v>5964002</v>
      </c>
      <c r="D35" s="8">
        <f>SUM(D10)</f>
        <v>0</v>
      </c>
      <c r="E35" s="8">
        <f>SUM(E10)</f>
        <v>1747021.95</v>
      </c>
      <c r="F35" s="19">
        <f t="shared" si="2"/>
        <v>103.99222690787862</v>
      </c>
      <c r="G35" s="20">
        <f>E35/C35*100</f>
        <v>29.292779412213477</v>
      </c>
    </row>
    <row r="36" spans="1:7" ht="26.4" x14ac:dyDescent="0.25">
      <c r="A36" s="7" t="s">
        <v>166</v>
      </c>
      <c r="B36" s="8">
        <f>SUM(B18)</f>
        <v>0</v>
      </c>
      <c r="C36" s="8">
        <f>SUM(C18)</f>
        <v>0</v>
      </c>
      <c r="D36" s="8">
        <f>SUM(D18)</f>
        <v>0</v>
      </c>
      <c r="E36" s="8">
        <f>SUM(E18)</f>
        <v>0</v>
      </c>
      <c r="F36" s="19">
        <v>0</v>
      </c>
      <c r="G36" s="20">
        <v>0</v>
      </c>
    </row>
    <row r="37" spans="1:7" x14ac:dyDescent="0.25">
      <c r="A37" s="7" t="s">
        <v>167</v>
      </c>
      <c r="B37" s="8">
        <f>SUM(B35:B36)</f>
        <v>1679954.3599999999</v>
      </c>
      <c r="C37" s="8">
        <f>SUM(C35:C36)</f>
        <v>5964002</v>
      </c>
      <c r="D37" s="8">
        <f>SUM(D35:D36)</f>
        <v>0</v>
      </c>
      <c r="E37" s="8">
        <f>SUM(E35:E36)</f>
        <v>1747021.95</v>
      </c>
      <c r="F37" s="19">
        <f t="shared" si="2"/>
        <v>103.99222690787862</v>
      </c>
      <c r="G37" s="20">
        <f>E37/C37*100</f>
        <v>29.292779412213477</v>
      </c>
    </row>
    <row r="38" spans="1:7" ht="409.6" hidden="1" customHeight="1" x14ac:dyDescent="0.25"/>
    <row r="40" spans="1:7" x14ac:dyDescent="0.25">
      <c r="A40" s="4" t="s">
        <v>366</v>
      </c>
      <c r="E40" s="4" t="s">
        <v>268</v>
      </c>
    </row>
    <row r="41" spans="1:7" x14ac:dyDescent="0.25">
      <c r="A41" s="4" t="s">
        <v>355</v>
      </c>
      <c r="E41" s="4" t="s">
        <v>269</v>
      </c>
    </row>
    <row r="42" spans="1:7" x14ac:dyDescent="0.25">
      <c r="A42" s="4" t="s">
        <v>361</v>
      </c>
    </row>
  </sheetData>
  <mergeCells count="6">
    <mergeCell ref="A2:E2"/>
    <mergeCell ref="A14:E14"/>
    <mergeCell ref="A21:D21"/>
    <mergeCell ref="A25:E25"/>
    <mergeCell ref="A28:E28"/>
    <mergeCell ref="A1:G1"/>
  </mergeCells>
  <pageMargins left="0.59055118110236227" right="0.59055118110236227" top="0.59055118110236227" bottom="0.59055118110236227" header="0.59055118110236227" footer="0.59055118110236227"/>
  <pageSetup paperSize="9" scale="69" orientation="landscape" r:id="rId1"/>
  <headerFooter alignWithMargins="0"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6"/>
  <sheetViews>
    <sheetView view="pageBreakPreview" topLeftCell="A40" zoomScale="60" zoomScaleNormal="89" workbookViewId="0">
      <selection activeCell="B54" sqref="B54"/>
    </sheetView>
  </sheetViews>
  <sheetFormatPr defaultColWidth="9.109375" defaultRowHeight="30" customHeight="1" x14ac:dyDescent="0.25"/>
  <cols>
    <col min="1" max="1" width="9.33203125" style="78" customWidth="1"/>
    <col min="2" max="2" width="42.33203125" style="25" customWidth="1"/>
    <col min="3" max="6" width="15.44140625" style="55" customWidth="1"/>
    <col min="7" max="8" width="14.33203125" style="28" customWidth="1"/>
    <col min="9" max="11" width="16.5546875" style="25" customWidth="1"/>
    <col min="12" max="15" width="15.109375" style="25" customWidth="1"/>
    <col min="16" max="16" width="16.6640625" style="25" hidden="1" customWidth="1"/>
    <col min="17" max="17" width="16.44140625" style="25" hidden="1" customWidth="1"/>
    <col min="18" max="18" width="12.5546875" style="25" hidden="1" customWidth="1"/>
    <col min="19" max="19" width="15.109375" style="25" customWidth="1"/>
    <col min="20" max="16384" width="9.109375" style="25"/>
  </cols>
  <sheetData>
    <row r="1" spans="1:10" ht="30" customHeight="1" x14ac:dyDescent="0.25">
      <c r="A1" s="198" t="s">
        <v>331</v>
      </c>
      <c r="B1" s="198"/>
      <c r="C1" s="198"/>
      <c r="D1" s="198"/>
      <c r="E1" s="198"/>
      <c r="F1" s="198"/>
      <c r="G1" s="198"/>
      <c r="H1" s="198"/>
      <c r="I1" s="96"/>
      <c r="J1" s="96"/>
    </row>
    <row r="2" spans="1:10" s="33" customFormat="1" ht="42" customHeight="1" x14ac:dyDescent="0.25">
      <c r="A2" s="75" t="s">
        <v>48</v>
      </c>
      <c r="B2" s="30" t="s">
        <v>49</v>
      </c>
      <c r="C2" s="31" t="s">
        <v>289</v>
      </c>
      <c r="D2" s="32" t="s">
        <v>332</v>
      </c>
      <c r="E2" s="32" t="s">
        <v>333</v>
      </c>
      <c r="F2" s="32" t="s">
        <v>334</v>
      </c>
      <c r="G2" s="5" t="s">
        <v>50</v>
      </c>
      <c r="H2" s="5" t="s">
        <v>50</v>
      </c>
    </row>
    <row r="3" spans="1:10" s="36" customFormat="1" ht="30" customHeight="1" x14ac:dyDescent="0.25">
      <c r="A3" s="201">
        <v>1</v>
      </c>
      <c r="B3" s="202"/>
      <c r="C3" s="124">
        <v>2</v>
      </c>
      <c r="D3" s="73">
        <v>3</v>
      </c>
      <c r="E3" s="73">
        <v>4</v>
      </c>
      <c r="F3" s="73">
        <v>5</v>
      </c>
      <c r="G3" s="6" t="s">
        <v>51</v>
      </c>
      <c r="H3" s="6" t="s">
        <v>271</v>
      </c>
    </row>
    <row r="4" spans="1:10" ht="30" customHeight="1" x14ac:dyDescent="0.25">
      <c r="A4" s="89">
        <v>6</v>
      </c>
      <c r="B4" s="90" t="s">
        <v>176</v>
      </c>
      <c r="C4" s="125">
        <f>SUM(C5,C16,C23,C26,C32,C36)</f>
        <v>1598610.1999999997</v>
      </c>
      <c r="D4" s="125">
        <f>SUM(D5,D16,D23,D26,D32,D36)</f>
        <v>5801790</v>
      </c>
      <c r="E4" s="125">
        <f>SUM(E5,E16,E23,E26,E32,E36)</f>
        <v>0</v>
      </c>
      <c r="F4" s="125">
        <f>SUM(F5,F16,F23,F26,F32,F36)</f>
        <v>3481817.87</v>
      </c>
      <c r="G4" s="87">
        <f>F4/C4*100</f>
        <v>217.80280583722038</v>
      </c>
      <c r="H4" s="87">
        <f>F4/D4*100</f>
        <v>60.01282138788202</v>
      </c>
    </row>
    <row r="5" spans="1:10" ht="30" customHeight="1" x14ac:dyDescent="0.25">
      <c r="A5" s="37">
        <v>63</v>
      </c>
      <c r="B5" s="38" t="s">
        <v>60</v>
      </c>
      <c r="C5" s="57">
        <f>C6+C8+C10+C13</f>
        <v>1172883.46</v>
      </c>
      <c r="D5" s="57">
        <v>4098474</v>
      </c>
      <c r="E5" s="57"/>
      <c r="F5" s="57">
        <f>F6+F8+F10+F13</f>
        <v>3311455.5</v>
      </c>
      <c r="G5" s="10">
        <f t="shared" ref="G5:G42" si="0">F5/C5*100</f>
        <v>282.33457226858667</v>
      </c>
      <c r="H5" s="10">
        <f>F5/D5*100</f>
        <v>80.797279670433426</v>
      </c>
    </row>
    <row r="6" spans="1:10" ht="30" customHeight="1" x14ac:dyDescent="0.25">
      <c r="A6" s="37">
        <v>632</v>
      </c>
      <c r="B6" s="38" t="s">
        <v>263</v>
      </c>
      <c r="C6" s="57">
        <v>0</v>
      </c>
      <c r="D6" s="57">
        <v>0</v>
      </c>
      <c r="E6" s="57"/>
      <c r="F6" s="57">
        <v>0</v>
      </c>
      <c r="G6" s="10">
        <v>0</v>
      </c>
      <c r="H6" s="10">
        <v>0</v>
      </c>
    </row>
    <row r="7" spans="1:10" ht="30" customHeight="1" x14ac:dyDescent="0.25">
      <c r="A7" s="41">
        <v>6323</v>
      </c>
      <c r="B7" s="42" t="s">
        <v>264</v>
      </c>
      <c r="C7" s="58">
        <v>0</v>
      </c>
      <c r="D7" s="58">
        <v>0</v>
      </c>
      <c r="E7" s="58"/>
      <c r="F7" s="58">
        <v>0</v>
      </c>
      <c r="G7" s="16">
        <v>0</v>
      </c>
      <c r="H7" s="16">
        <v>0</v>
      </c>
    </row>
    <row r="8" spans="1:10" s="40" customFormat="1" ht="30" customHeight="1" x14ac:dyDescent="0.25">
      <c r="A8" s="37">
        <v>634</v>
      </c>
      <c r="B8" s="38" t="s">
        <v>61</v>
      </c>
      <c r="C8" s="57">
        <f>C9</f>
        <v>0</v>
      </c>
      <c r="D8" s="57">
        <v>0</v>
      </c>
      <c r="E8" s="57"/>
      <c r="F8" s="57">
        <f>F9</f>
        <v>0</v>
      </c>
      <c r="G8" s="10">
        <v>0</v>
      </c>
      <c r="H8" s="10">
        <v>0</v>
      </c>
    </row>
    <row r="9" spans="1:10" ht="30" customHeight="1" x14ac:dyDescent="0.25">
      <c r="A9" s="41">
        <v>6341</v>
      </c>
      <c r="B9" s="42" t="s">
        <v>138</v>
      </c>
      <c r="C9" s="58">
        <v>0</v>
      </c>
      <c r="D9" s="58">
        <v>0</v>
      </c>
      <c r="E9" s="58"/>
      <c r="F9" s="58">
        <v>0</v>
      </c>
      <c r="G9" s="10">
        <v>0</v>
      </c>
      <c r="H9" s="16">
        <v>0</v>
      </c>
    </row>
    <row r="10" spans="1:10" s="40" customFormat="1" ht="30" customHeight="1" x14ac:dyDescent="0.25">
      <c r="A10" s="37">
        <v>636</v>
      </c>
      <c r="B10" s="38" t="s">
        <v>62</v>
      </c>
      <c r="C10" s="57">
        <f>SUM(C11:C12)</f>
        <v>792788.23</v>
      </c>
      <c r="D10" s="57">
        <v>0</v>
      </c>
      <c r="E10" s="57"/>
      <c r="F10" s="57">
        <f>SUM(F11:F12)</f>
        <v>948853.07</v>
      </c>
      <c r="G10" s="10">
        <f t="shared" si="0"/>
        <v>119.68556470622677</v>
      </c>
      <c r="H10" s="10">
        <v>0</v>
      </c>
    </row>
    <row r="11" spans="1:10" ht="30" customHeight="1" x14ac:dyDescent="0.25">
      <c r="A11" s="41">
        <v>6361</v>
      </c>
      <c r="B11" s="42" t="s">
        <v>119</v>
      </c>
      <c r="C11" s="58">
        <v>792788.23</v>
      </c>
      <c r="D11" s="58">
        <v>0</v>
      </c>
      <c r="E11" s="58"/>
      <c r="F11" s="58">
        <v>948853.07</v>
      </c>
      <c r="G11" s="10">
        <f t="shared" si="0"/>
        <v>119.68556470622677</v>
      </c>
      <c r="H11" s="10">
        <v>0</v>
      </c>
    </row>
    <row r="12" spans="1:10" ht="30" customHeight="1" x14ac:dyDescent="0.25">
      <c r="A12" s="41">
        <v>6362</v>
      </c>
      <c r="B12" s="42" t="s">
        <v>120</v>
      </c>
      <c r="C12" s="58">
        <v>0</v>
      </c>
      <c r="D12" s="58">
        <v>0</v>
      </c>
      <c r="E12" s="58"/>
      <c r="F12" s="58">
        <v>0</v>
      </c>
      <c r="G12" s="10">
        <v>0</v>
      </c>
      <c r="H12" s="10">
        <v>0</v>
      </c>
    </row>
    <row r="13" spans="1:10" s="40" customFormat="1" ht="30" customHeight="1" x14ac:dyDescent="0.25">
      <c r="A13" s="37">
        <v>638</v>
      </c>
      <c r="B13" s="38" t="s">
        <v>121</v>
      </c>
      <c r="C13" s="57">
        <f>SUM(C14:C15)</f>
        <v>380095.23</v>
      </c>
      <c r="D13" s="57">
        <v>0</v>
      </c>
      <c r="E13" s="57"/>
      <c r="F13" s="57">
        <f>SUM(F14:F15)</f>
        <v>2362602.4300000002</v>
      </c>
      <c r="G13" s="10">
        <f t="shared" si="0"/>
        <v>621.58170993095609</v>
      </c>
      <c r="H13" s="10">
        <v>0</v>
      </c>
    </row>
    <row r="14" spans="1:10" ht="30" customHeight="1" x14ac:dyDescent="0.25">
      <c r="A14" s="41">
        <v>6381</v>
      </c>
      <c r="B14" s="42" t="s">
        <v>122</v>
      </c>
      <c r="C14" s="58">
        <v>380095.23</v>
      </c>
      <c r="D14" s="58">
        <v>0</v>
      </c>
      <c r="E14" s="58"/>
      <c r="F14" s="58">
        <v>2362602.4300000002</v>
      </c>
      <c r="G14" s="10">
        <f t="shared" si="0"/>
        <v>621.58170993095609</v>
      </c>
      <c r="H14" s="10">
        <v>0</v>
      </c>
    </row>
    <row r="15" spans="1:10" ht="30" customHeight="1" x14ac:dyDescent="0.25">
      <c r="A15" s="41">
        <v>6382</v>
      </c>
      <c r="B15" s="42" t="s">
        <v>244</v>
      </c>
      <c r="C15" s="58">
        <v>0</v>
      </c>
      <c r="D15" s="58">
        <v>0</v>
      </c>
      <c r="E15" s="58"/>
      <c r="F15" s="58">
        <v>0</v>
      </c>
      <c r="G15" s="10">
        <v>0</v>
      </c>
      <c r="H15" s="10">
        <v>0</v>
      </c>
    </row>
    <row r="16" spans="1:10" ht="30" customHeight="1" x14ac:dyDescent="0.25">
      <c r="A16" s="37">
        <v>64</v>
      </c>
      <c r="B16" s="38" t="s">
        <v>124</v>
      </c>
      <c r="C16" s="57">
        <f>SUM(C17,C21)</f>
        <v>35.629999999999995</v>
      </c>
      <c r="D16" s="57">
        <v>12</v>
      </c>
      <c r="E16" s="57"/>
      <c r="F16" s="57">
        <f>SUM(F17,F21)</f>
        <v>6.4</v>
      </c>
      <c r="G16" s="10">
        <f t="shared" si="0"/>
        <v>17.96239124333427</v>
      </c>
      <c r="H16" s="10">
        <f>F16/D16*100</f>
        <v>53.333333333333336</v>
      </c>
    </row>
    <row r="17" spans="1:17" s="40" customFormat="1" ht="30" customHeight="1" x14ac:dyDescent="0.25">
      <c r="A17" s="37">
        <v>641</v>
      </c>
      <c r="B17" s="38" t="s">
        <v>125</v>
      </c>
      <c r="C17" s="57">
        <f>SUM(C18:C20)</f>
        <v>35.629999999999995</v>
      </c>
      <c r="D17" s="57">
        <v>0</v>
      </c>
      <c r="E17" s="57"/>
      <c r="F17" s="57">
        <f>SUM(F18:F20)</f>
        <v>6.4</v>
      </c>
      <c r="G17" s="10">
        <f t="shared" si="0"/>
        <v>17.96239124333427</v>
      </c>
      <c r="H17" s="10">
        <v>0</v>
      </c>
    </row>
    <row r="18" spans="1:17" ht="30" customHeight="1" x14ac:dyDescent="0.25">
      <c r="A18" s="41">
        <v>6413</v>
      </c>
      <c r="B18" s="42" t="s">
        <v>139</v>
      </c>
      <c r="C18" s="58">
        <v>0.12</v>
      </c>
      <c r="D18" s="58">
        <v>0</v>
      </c>
      <c r="E18" s="58"/>
      <c r="F18" s="58">
        <v>6.4</v>
      </c>
      <c r="G18" s="10">
        <f t="shared" si="0"/>
        <v>5333.3333333333339</v>
      </c>
      <c r="H18" s="16">
        <v>0</v>
      </c>
    </row>
    <row r="19" spans="1:17" ht="30" customHeight="1" x14ac:dyDescent="0.25">
      <c r="A19" s="41">
        <v>6414</v>
      </c>
      <c r="B19" s="42" t="s">
        <v>245</v>
      </c>
      <c r="C19" s="58">
        <v>0</v>
      </c>
      <c r="D19" s="58">
        <v>0</v>
      </c>
      <c r="E19" s="58"/>
      <c r="F19" s="58">
        <v>0</v>
      </c>
      <c r="G19" s="10">
        <v>0</v>
      </c>
      <c r="H19" s="16">
        <v>0</v>
      </c>
    </row>
    <row r="20" spans="1:17" ht="30" customHeight="1" x14ac:dyDescent="0.25">
      <c r="A20" s="41">
        <v>6415</v>
      </c>
      <c r="B20" s="42" t="s">
        <v>306</v>
      </c>
      <c r="C20" s="58">
        <v>35.51</v>
      </c>
      <c r="D20" s="58">
        <v>0</v>
      </c>
      <c r="E20" s="58"/>
      <c r="F20" s="58">
        <v>0</v>
      </c>
      <c r="G20" s="10">
        <v>0</v>
      </c>
      <c r="H20" s="16">
        <v>0</v>
      </c>
    </row>
    <row r="21" spans="1:17" s="40" customFormat="1" ht="30" customHeight="1" x14ac:dyDescent="0.25">
      <c r="A21" s="37">
        <v>642</v>
      </c>
      <c r="B21" s="38" t="s">
        <v>126</v>
      </c>
      <c r="C21" s="57">
        <f>C22</f>
        <v>0</v>
      </c>
      <c r="D21" s="57">
        <f>D22</f>
        <v>0</v>
      </c>
      <c r="E21" s="57"/>
      <c r="F21" s="57">
        <f>F22</f>
        <v>0</v>
      </c>
      <c r="G21" s="10">
        <v>0</v>
      </c>
      <c r="H21" s="10">
        <v>0</v>
      </c>
    </row>
    <row r="22" spans="1:17" ht="30" customHeight="1" x14ac:dyDescent="0.25">
      <c r="A22" s="41">
        <v>6422</v>
      </c>
      <c r="B22" s="42" t="s">
        <v>140</v>
      </c>
      <c r="C22" s="58">
        <v>0</v>
      </c>
      <c r="D22" s="58">
        <v>0</v>
      </c>
      <c r="E22" s="58"/>
      <c r="F22" s="58">
        <v>0</v>
      </c>
      <c r="G22" s="10">
        <v>0</v>
      </c>
      <c r="H22" s="16">
        <v>0</v>
      </c>
    </row>
    <row r="23" spans="1:17" s="40" customFormat="1" ht="30" customHeight="1" x14ac:dyDescent="0.25">
      <c r="A23" s="37">
        <v>65</v>
      </c>
      <c r="B23" s="38" t="s">
        <v>127</v>
      </c>
      <c r="C23" s="57">
        <f t="shared" ref="C23:F24" si="1">C24</f>
        <v>1522.5</v>
      </c>
      <c r="D23" s="57">
        <v>1500</v>
      </c>
      <c r="E23" s="57"/>
      <c r="F23" s="57">
        <f t="shared" si="1"/>
        <v>177.5</v>
      </c>
      <c r="G23" s="10">
        <f t="shared" si="0"/>
        <v>11.658456486042693</v>
      </c>
      <c r="H23" s="10">
        <f>F23/D23*100</f>
        <v>11.833333333333334</v>
      </c>
    </row>
    <row r="24" spans="1:17" s="46" customFormat="1" ht="30" customHeight="1" x14ac:dyDescent="0.25">
      <c r="A24" s="37">
        <v>652</v>
      </c>
      <c r="B24" s="38" t="s">
        <v>58</v>
      </c>
      <c r="C24" s="57">
        <f t="shared" si="1"/>
        <v>1522.5</v>
      </c>
      <c r="D24" s="57">
        <v>0</v>
      </c>
      <c r="E24" s="57"/>
      <c r="F24" s="57">
        <f t="shared" si="1"/>
        <v>177.5</v>
      </c>
      <c r="G24" s="10">
        <f t="shared" si="0"/>
        <v>11.658456486042693</v>
      </c>
      <c r="H24" s="10">
        <v>0</v>
      </c>
      <c r="I24" s="44"/>
      <c r="J24" s="44"/>
      <c r="K24" s="44"/>
      <c r="L24" s="44"/>
      <c r="M24" s="44"/>
      <c r="N24" s="45"/>
      <c r="O24" s="45"/>
      <c r="P24" s="45"/>
      <c r="Q24" s="45"/>
    </row>
    <row r="25" spans="1:17" s="40" customFormat="1" ht="30" customHeight="1" x14ac:dyDescent="0.25">
      <c r="A25" s="41">
        <v>6526</v>
      </c>
      <c r="B25" s="42" t="s">
        <v>59</v>
      </c>
      <c r="C25" s="58">
        <v>1522.5</v>
      </c>
      <c r="D25" s="58">
        <v>0</v>
      </c>
      <c r="E25" s="58"/>
      <c r="F25" s="58">
        <v>177.5</v>
      </c>
      <c r="G25" s="10">
        <f t="shared" si="0"/>
        <v>11.658456486042693</v>
      </c>
      <c r="H25" s="10">
        <v>0</v>
      </c>
      <c r="I25" s="47"/>
      <c r="J25" s="47"/>
      <c r="K25" s="47"/>
      <c r="L25" s="47"/>
      <c r="M25" s="47"/>
      <c r="N25" s="47"/>
      <c r="O25" s="47"/>
      <c r="P25" s="48"/>
      <c r="Q25" s="48"/>
    </row>
    <row r="26" spans="1:17" ht="30" customHeight="1" x14ac:dyDescent="0.25">
      <c r="A26" s="37">
        <v>66</v>
      </c>
      <c r="B26" s="38" t="s">
        <v>56</v>
      </c>
      <c r="C26" s="57">
        <f>SUM(C27,C29)</f>
        <v>20393.400000000001</v>
      </c>
      <c r="D26" s="57">
        <v>1471523</v>
      </c>
      <c r="E26" s="57"/>
      <c r="F26" s="57">
        <f>SUM(F27,F29)</f>
        <v>28541.58</v>
      </c>
      <c r="G26" s="10">
        <f t="shared" si="0"/>
        <v>139.95498543646474</v>
      </c>
      <c r="H26" s="10">
        <f>F26/D26*100</f>
        <v>1.9395945561163503</v>
      </c>
    </row>
    <row r="27" spans="1:17" s="40" customFormat="1" ht="30" customHeight="1" x14ac:dyDescent="0.25">
      <c r="A27" s="37">
        <v>661</v>
      </c>
      <c r="B27" s="38" t="s">
        <v>129</v>
      </c>
      <c r="C27" s="57">
        <f>C28</f>
        <v>18393.400000000001</v>
      </c>
      <c r="D27" s="57">
        <v>0</v>
      </c>
      <c r="E27" s="57"/>
      <c r="F27" s="57">
        <f>F28</f>
        <v>24741.58</v>
      </c>
      <c r="G27" s="10">
        <f t="shared" si="0"/>
        <v>134.51335805234487</v>
      </c>
      <c r="H27" s="10">
        <v>0</v>
      </c>
    </row>
    <row r="28" spans="1:17" ht="30" customHeight="1" x14ac:dyDescent="0.25">
      <c r="A28" s="41">
        <v>6615</v>
      </c>
      <c r="B28" s="42" t="s">
        <v>128</v>
      </c>
      <c r="C28" s="58">
        <v>18393.400000000001</v>
      </c>
      <c r="D28" s="58">
        <v>0</v>
      </c>
      <c r="E28" s="58"/>
      <c r="F28" s="58">
        <v>24741.58</v>
      </c>
      <c r="G28" s="10">
        <f t="shared" si="0"/>
        <v>134.51335805234487</v>
      </c>
      <c r="H28" s="10">
        <v>0</v>
      </c>
    </row>
    <row r="29" spans="1:17" s="40" customFormat="1" ht="30" customHeight="1" x14ac:dyDescent="0.25">
      <c r="A29" s="37">
        <v>663</v>
      </c>
      <c r="B29" s="38" t="s">
        <v>57</v>
      </c>
      <c r="C29" s="57">
        <f>SUM(C30:C31)</f>
        <v>2000</v>
      </c>
      <c r="D29" s="57">
        <v>0</v>
      </c>
      <c r="E29" s="57"/>
      <c r="F29" s="57">
        <f>SUM(F30:F31)</f>
        <v>3800</v>
      </c>
      <c r="G29" s="10">
        <f>F29/C29*100</f>
        <v>190</v>
      </c>
      <c r="H29" s="10">
        <v>0</v>
      </c>
    </row>
    <row r="30" spans="1:17" ht="30" customHeight="1" x14ac:dyDescent="0.25">
      <c r="A30" s="41">
        <v>6631</v>
      </c>
      <c r="B30" s="42" t="s">
        <v>130</v>
      </c>
      <c r="C30" s="58">
        <v>2000</v>
      </c>
      <c r="D30" s="58">
        <v>0</v>
      </c>
      <c r="E30" s="58"/>
      <c r="F30" s="58">
        <v>3800</v>
      </c>
      <c r="G30" s="10">
        <v>0</v>
      </c>
      <c r="H30" s="10">
        <v>0</v>
      </c>
    </row>
    <row r="31" spans="1:17" ht="30" customHeight="1" x14ac:dyDescent="0.25">
      <c r="A31" s="41">
        <v>6632</v>
      </c>
      <c r="B31" s="42" t="s">
        <v>287</v>
      </c>
      <c r="C31" s="58">
        <v>0</v>
      </c>
      <c r="D31" s="58">
        <v>0</v>
      </c>
      <c r="E31" s="58"/>
      <c r="F31" s="58">
        <v>0</v>
      </c>
      <c r="G31" s="10">
        <v>0</v>
      </c>
      <c r="H31" s="10">
        <v>0</v>
      </c>
    </row>
    <row r="32" spans="1:17" ht="30" customHeight="1" x14ac:dyDescent="0.25">
      <c r="A32" s="37">
        <v>67</v>
      </c>
      <c r="B32" s="38" t="s">
        <v>53</v>
      </c>
      <c r="C32" s="57">
        <f>C33</f>
        <v>401224.01</v>
      </c>
      <c r="D32" s="57">
        <v>225281</v>
      </c>
      <c r="E32" s="57"/>
      <c r="F32" s="57">
        <f>F33</f>
        <v>140776.89000000001</v>
      </c>
      <c r="G32" s="10">
        <f t="shared" si="0"/>
        <v>35.086855843946132</v>
      </c>
      <c r="H32" s="10">
        <f>F32/D32*100</f>
        <v>62.489464269068421</v>
      </c>
    </row>
    <row r="33" spans="1:9" ht="30" customHeight="1" x14ac:dyDescent="0.25">
      <c r="A33" s="37">
        <v>671</v>
      </c>
      <c r="B33" s="38" t="s">
        <v>123</v>
      </c>
      <c r="C33" s="57">
        <f>SUM(C34:C35)</f>
        <v>401224.01</v>
      </c>
      <c r="D33" s="57">
        <v>0</v>
      </c>
      <c r="E33" s="57"/>
      <c r="F33" s="57">
        <f>SUM(F34:F35)</f>
        <v>140776.89000000001</v>
      </c>
      <c r="G33" s="10">
        <f t="shared" si="0"/>
        <v>35.086855843946132</v>
      </c>
      <c r="H33" s="10">
        <v>0</v>
      </c>
    </row>
    <row r="34" spans="1:9" ht="30" customHeight="1" x14ac:dyDescent="0.25">
      <c r="A34" s="41">
        <v>6711</v>
      </c>
      <c r="B34" s="42" t="s">
        <v>54</v>
      </c>
      <c r="C34" s="58">
        <v>401224.01</v>
      </c>
      <c r="D34" s="58">
        <v>0</v>
      </c>
      <c r="E34" s="58"/>
      <c r="F34" s="58">
        <v>140776.89000000001</v>
      </c>
      <c r="G34" s="10">
        <f t="shared" si="0"/>
        <v>35.086855843946132</v>
      </c>
      <c r="H34" s="10">
        <v>0</v>
      </c>
    </row>
    <row r="35" spans="1:9" ht="37.5" customHeight="1" x14ac:dyDescent="0.25">
      <c r="A35" s="41">
        <v>6712</v>
      </c>
      <c r="B35" s="83" t="s">
        <v>55</v>
      </c>
      <c r="C35" s="58">
        <v>0</v>
      </c>
      <c r="D35" s="58">
        <v>0</v>
      </c>
      <c r="E35" s="58"/>
      <c r="F35" s="58">
        <v>0</v>
      </c>
      <c r="G35" s="10">
        <v>0</v>
      </c>
      <c r="H35" s="10">
        <v>0</v>
      </c>
      <c r="I35" s="49"/>
    </row>
    <row r="36" spans="1:9" s="40" customFormat="1" ht="37.5" customHeight="1" x14ac:dyDescent="0.25">
      <c r="A36" s="148">
        <v>68</v>
      </c>
      <c r="B36" s="149" t="s">
        <v>246</v>
      </c>
      <c r="C36" s="127">
        <f t="shared" ref="C36:F37" si="2">SUM(C37)</f>
        <v>2551.1999999999998</v>
      </c>
      <c r="D36" s="127">
        <v>5000</v>
      </c>
      <c r="E36" s="127"/>
      <c r="F36" s="127">
        <f t="shared" si="2"/>
        <v>860</v>
      </c>
      <c r="G36" s="10">
        <f t="shared" si="0"/>
        <v>33.70962684227031</v>
      </c>
      <c r="H36" s="10">
        <f>F36/D36*100</f>
        <v>17.2</v>
      </c>
      <c r="I36" s="49"/>
    </row>
    <row r="37" spans="1:9" s="40" customFormat="1" ht="37.5" customHeight="1" x14ac:dyDescent="0.25">
      <c r="A37" s="148">
        <v>683</v>
      </c>
      <c r="B37" s="149" t="s">
        <v>247</v>
      </c>
      <c r="C37" s="127">
        <f t="shared" si="2"/>
        <v>2551.1999999999998</v>
      </c>
      <c r="D37" s="127">
        <v>0</v>
      </c>
      <c r="E37" s="127"/>
      <c r="F37" s="127">
        <f t="shared" si="2"/>
        <v>860</v>
      </c>
      <c r="G37" s="10">
        <f t="shared" si="0"/>
        <v>33.70962684227031</v>
      </c>
      <c r="H37" s="10">
        <v>0</v>
      </c>
      <c r="I37" s="49"/>
    </row>
    <row r="38" spans="1:9" ht="37.5" customHeight="1" x14ac:dyDescent="0.25">
      <c r="A38" s="147">
        <v>6831</v>
      </c>
      <c r="B38" s="83" t="s">
        <v>247</v>
      </c>
      <c r="C38" s="128">
        <v>2551.1999999999998</v>
      </c>
      <c r="D38" s="128">
        <v>0</v>
      </c>
      <c r="E38" s="128"/>
      <c r="F38" s="128">
        <v>860</v>
      </c>
      <c r="G38" s="10">
        <f t="shared" si="0"/>
        <v>33.70962684227031</v>
      </c>
      <c r="H38" s="10">
        <v>0</v>
      </c>
      <c r="I38" s="49"/>
    </row>
    <row r="39" spans="1:9" s="40" customFormat="1" ht="30" customHeight="1" x14ac:dyDescent="0.25">
      <c r="A39" s="88">
        <v>7</v>
      </c>
      <c r="B39" s="84" t="s">
        <v>173</v>
      </c>
      <c r="C39" s="126">
        <f>C40</f>
        <v>92.61</v>
      </c>
      <c r="D39" s="126">
        <f>D40</f>
        <v>150</v>
      </c>
      <c r="E39" s="126">
        <f>E40</f>
        <v>0</v>
      </c>
      <c r="F39" s="126">
        <f>F40</f>
        <v>118.73</v>
      </c>
      <c r="G39" s="87">
        <f t="shared" si="0"/>
        <v>128.20429759205268</v>
      </c>
      <c r="H39" s="87">
        <f>F39/D39*100</f>
        <v>79.153333333333336</v>
      </c>
      <c r="I39" s="49"/>
    </row>
    <row r="40" spans="1:9" s="40" customFormat="1" ht="30" customHeight="1" x14ac:dyDescent="0.25">
      <c r="A40" s="82">
        <v>72</v>
      </c>
      <c r="B40" s="80" t="s">
        <v>174</v>
      </c>
      <c r="C40" s="127">
        <f>SUM(C41:C41)</f>
        <v>92.61</v>
      </c>
      <c r="D40" s="127">
        <v>150</v>
      </c>
      <c r="E40" s="127"/>
      <c r="F40" s="127">
        <f>SUM(F41:F41)</f>
        <v>118.73</v>
      </c>
      <c r="G40" s="10">
        <f t="shared" si="0"/>
        <v>128.20429759205268</v>
      </c>
      <c r="H40" s="10">
        <f>F40/D40*100</f>
        <v>79.153333333333336</v>
      </c>
      <c r="I40" s="49"/>
    </row>
    <row r="41" spans="1:9" ht="30" customHeight="1" x14ac:dyDescent="0.25">
      <c r="A41" s="81">
        <v>721</v>
      </c>
      <c r="B41" s="79" t="s">
        <v>175</v>
      </c>
      <c r="C41" s="58">
        <v>92.61</v>
      </c>
      <c r="D41" s="58">
        <v>0</v>
      </c>
      <c r="E41" s="58"/>
      <c r="F41" s="58">
        <v>118.73</v>
      </c>
      <c r="G41" s="10">
        <f t="shared" si="0"/>
        <v>128.20429759205268</v>
      </c>
      <c r="H41" s="10">
        <v>0</v>
      </c>
      <c r="I41" s="49"/>
    </row>
    <row r="42" spans="1:9" ht="30" customHeight="1" x14ac:dyDescent="0.25">
      <c r="A42" s="91" t="s">
        <v>63</v>
      </c>
      <c r="B42" s="92"/>
      <c r="C42" s="129">
        <f>C39+C4</f>
        <v>1598702.8099999998</v>
      </c>
      <c r="D42" s="129">
        <f>D39+D4</f>
        <v>5801940</v>
      </c>
      <c r="E42" s="129">
        <f>E39+E4</f>
        <v>0</v>
      </c>
      <c r="F42" s="129">
        <f>F39+F4</f>
        <v>3481936.6</v>
      </c>
      <c r="G42" s="87">
        <f t="shared" si="0"/>
        <v>217.79761555557661</v>
      </c>
      <c r="H42" s="87">
        <f>F42/D42*100</f>
        <v>60.013316235603952</v>
      </c>
    </row>
    <row r="43" spans="1:9" ht="30" customHeight="1" x14ac:dyDescent="0.25">
      <c r="A43" s="76"/>
      <c r="B43" s="51"/>
      <c r="C43" s="64"/>
      <c r="D43" s="64"/>
      <c r="E43" s="64"/>
      <c r="F43" s="64"/>
      <c r="G43" s="52"/>
      <c r="H43" s="52"/>
    </row>
    <row r="44" spans="1:9" s="56" customFormat="1" ht="20.25" customHeight="1" x14ac:dyDescent="0.25">
      <c r="A44" s="200" t="s">
        <v>131</v>
      </c>
      <c r="B44" s="200"/>
      <c r="C44" s="200"/>
      <c r="D44" s="200"/>
      <c r="E44" s="200"/>
      <c r="F44" s="200"/>
      <c r="G44" s="200"/>
      <c r="H44" s="200"/>
    </row>
    <row r="45" spans="1:9" s="134" customFormat="1" ht="44.25" customHeight="1" x14ac:dyDescent="0.25">
      <c r="A45" s="29" t="s">
        <v>177</v>
      </c>
      <c r="B45" s="30" t="s">
        <v>178</v>
      </c>
      <c r="C45" s="31" t="s">
        <v>289</v>
      </c>
      <c r="D45" s="32" t="s">
        <v>335</v>
      </c>
      <c r="E45" s="32" t="s">
        <v>336</v>
      </c>
      <c r="F45" s="32" t="s">
        <v>337</v>
      </c>
      <c r="G45" s="6" t="s">
        <v>50</v>
      </c>
      <c r="H45" s="6" t="s">
        <v>50</v>
      </c>
    </row>
    <row r="46" spans="1:9" s="56" customFormat="1" ht="13.2" x14ac:dyDescent="0.25">
      <c r="A46" s="199">
        <v>1</v>
      </c>
      <c r="B46" s="199"/>
      <c r="C46" s="124">
        <v>2</v>
      </c>
      <c r="D46" s="73">
        <v>3</v>
      </c>
      <c r="E46" s="73">
        <v>4</v>
      </c>
      <c r="F46" s="73">
        <v>5</v>
      </c>
      <c r="G46" s="6" t="s">
        <v>51</v>
      </c>
      <c r="H46" s="6" t="s">
        <v>271</v>
      </c>
    </row>
    <row r="47" spans="1:9" s="56" customFormat="1" ht="20.25" customHeight="1" x14ac:dyDescent="0.25">
      <c r="A47" s="60">
        <v>1</v>
      </c>
      <c r="B47" s="60" t="s">
        <v>132</v>
      </c>
      <c r="C47" s="50">
        <v>401224.01</v>
      </c>
      <c r="D47" s="50">
        <v>50639</v>
      </c>
      <c r="E47" s="50"/>
      <c r="F47" s="50">
        <v>44444.54</v>
      </c>
      <c r="G47" s="10">
        <f t="shared" ref="G47:G52" si="3">F47/C47*100</f>
        <v>11.077238373645685</v>
      </c>
      <c r="H47" s="10">
        <f t="shared" ref="H47:H52" si="4">F47/D47*100</f>
        <v>87.767412468650647</v>
      </c>
    </row>
    <row r="48" spans="1:9" s="56" customFormat="1" ht="20.25" customHeight="1" x14ac:dyDescent="0.25">
      <c r="A48" s="60">
        <v>2</v>
      </c>
      <c r="B48" s="60" t="s">
        <v>136</v>
      </c>
      <c r="C48" s="50">
        <v>22944.6</v>
      </c>
      <c r="D48" s="50">
        <v>1627598</v>
      </c>
      <c r="E48" s="50"/>
      <c r="F48" s="50">
        <v>25607.98</v>
      </c>
      <c r="G48" s="10">
        <f t="shared" si="3"/>
        <v>111.60787287640666</v>
      </c>
      <c r="H48" s="10">
        <f t="shared" si="4"/>
        <v>1.573360252347324</v>
      </c>
    </row>
    <row r="49" spans="1:8" s="56" customFormat="1" ht="20.25" customHeight="1" x14ac:dyDescent="0.25">
      <c r="A49" s="60">
        <v>3</v>
      </c>
      <c r="B49" s="60" t="s">
        <v>133</v>
      </c>
      <c r="C49" s="50">
        <v>0</v>
      </c>
      <c r="D49" s="50">
        <v>8500</v>
      </c>
      <c r="E49" s="50"/>
      <c r="F49" s="50">
        <v>3800</v>
      </c>
      <c r="G49" s="10">
        <v>0</v>
      </c>
      <c r="H49" s="10">
        <f t="shared" si="4"/>
        <v>44.705882352941181</v>
      </c>
    </row>
    <row r="50" spans="1:8" s="56" customFormat="1" ht="20.25" customHeight="1" x14ac:dyDescent="0.25">
      <c r="A50" s="60">
        <v>4</v>
      </c>
      <c r="B50" s="60" t="s">
        <v>134</v>
      </c>
      <c r="C50" s="50">
        <v>1650.74</v>
      </c>
      <c r="D50" s="50">
        <v>160317</v>
      </c>
      <c r="E50" s="50"/>
      <c r="F50" s="50">
        <v>80838.69</v>
      </c>
      <c r="G50" s="10">
        <f>F50/C50*100</f>
        <v>4897.11826211275</v>
      </c>
      <c r="H50" s="10">
        <f t="shared" si="4"/>
        <v>50.424278148917459</v>
      </c>
    </row>
    <row r="51" spans="1:8" s="56" customFormat="1" ht="20.25" customHeight="1" x14ac:dyDescent="0.25">
      <c r="A51" s="60">
        <v>5</v>
      </c>
      <c r="B51" s="60" t="s">
        <v>135</v>
      </c>
      <c r="C51" s="50">
        <v>1172883.46</v>
      </c>
      <c r="D51" s="50">
        <v>4116948</v>
      </c>
      <c r="E51" s="50"/>
      <c r="F51" s="50">
        <v>3327245.39</v>
      </c>
      <c r="G51" s="10">
        <f t="shared" si="3"/>
        <v>283.68081770033655</v>
      </c>
      <c r="H51" s="10">
        <f t="shared" si="4"/>
        <v>80.818251530016909</v>
      </c>
    </row>
    <row r="52" spans="1:8" s="59" customFormat="1" ht="20.25" customHeight="1" x14ac:dyDescent="0.25">
      <c r="A52" s="60"/>
      <c r="B52" s="62" t="s">
        <v>137</v>
      </c>
      <c r="C52" s="63">
        <f>SUM(C47:C51)</f>
        <v>1598702.81</v>
      </c>
      <c r="D52" s="63">
        <f>SUM(D47:D51)</f>
        <v>5964002</v>
      </c>
      <c r="E52" s="63"/>
      <c r="F52" s="63">
        <f>SUM(F47:F51)</f>
        <v>3481936.6</v>
      </c>
      <c r="G52" s="10">
        <f t="shared" si="3"/>
        <v>217.79761555557658</v>
      </c>
      <c r="H52" s="10">
        <f t="shared" si="4"/>
        <v>58.382552520941481</v>
      </c>
    </row>
    <row r="53" spans="1:8" s="59" customFormat="1" ht="13.2" x14ac:dyDescent="0.25">
      <c r="A53" s="61"/>
      <c r="B53" s="53"/>
      <c r="C53" s="68"/>
      <c r="D53" s="68"/>
      <c r="E53" s="68"/>
      <c r="F53" s="68"/>
      <c r="G53" s="54"/>
      <c r="H53" s="54"/>
    </row>
    <row r="54" spans="1:8" ht="30" customHeight="1" x14ac:dyDescent="0.25">
      <c r="A54" s="78" t="s">
        <v>291</v>
      </c>
      <c r="B54" s="25" t="s">
        <v>367</v>
      </c>
      <c r="E54" s="55" t="s">
        <v>268</v>
      </c>
    </row>
    <row r="55" spans="1:8" ht="30" customHeight="1" x14ac:dyDescent="0.25">
      <c r="A55" s="78" t="s">
        <v>292</v>
      </c>
      <c r="B55" s="25" t="s">
        <v>359</v>
      </c>
      <c r="D55" s="55" t="s">
        <v>269</v>
      </c>
    </row>
    <row r="56" spans="1:8" ht="30" customHeight="1" x14ac:dyDescent="0.25">
      <c r="A56" s="78" t="s">
        <v>270</v>
      </c>
      <c r="B56" s="25" t="s">
        <v>360</v>
      </c>
    </row>
  </sheetData>
  <mergeCells count="4">
    <mergeCell ref="A1:H1"/>
    <mergeCell ref="A46:B46"/>
    <mergeCell ref="A44:H44"/>
    <mergeCell ref="A3:B3"/>
  </mergeCells>
  <pageMargins left="0.7" right="0.7" top="0.75" bottom="0.75" header="0.3" footer="0.3"/>
  <pageSetup paperSize="9" scale="62" fitToHeight="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5"/>
  <sheetViews>
    <sheetView topLeftCell="A79" zoomScale="89" zoomScaleNormal="89" workbookViewId="0">
      <selection activeCell="B103" sqref="B103"/>
    </sheetView>
  </sheetViews>
  <sheetFormatPr defaultColWidth="9.109375" defaultRowHeight="13.2" x14ac:dyDescent="0.25"/>
  <cols>
    <col min="1" max="1" width="9.33203125" style="78" customWidth="1"/>
    <col min="2" max="2" width="42.33203125" style="25" customWidth="1"/>
    <col min="3" max="3" width="18.44140625" style="26" customWidth="1"/>
    <col min="4" max="4" width="19" style="26" customWidth="1"/>
    <col min="5" max="5" width="18.88671875" style="26" customWidth="1"/>
    <col min="6" max="6" width="18.33203125" style="26" customWidth="1"/>
    <col min="7" max="7" width="16.33203125" style="27" customWidth="1"/>
    <col min="8" max="8" width="15.33203125" style="28" customWidth="1"/>
    <col min="9" max="11" width="15.33203125" style="25" customWidth="1"/>
    <col min="12" max="15" width="15.109375" style="25" customWidth="1"/>
    <col min="16" max="16" width="16.6640625" style="25" hidden="1" customWidth="1"/>
    <col min="17" max="17" width="16.44140625" style="25" hidden="1" customWidth="1"/>
    <col min="18" max="18" width="12.5546875" style="25" hidden="1" customWidth="1"/>
    <col min="19" max="19" width="15.109375" style="25" customWidth="1"/>
    <col min="20" max="16384" width="9.109375" style="25"/>
  </cols>
  <sheetData>
    <row r="1" spans="1:8" ht="22.5" customHeight="1" x14ac:dyDescent="0.25">
      <c r="A1" s="204" t="s">
        <v>341</v>
      </c>
      <c r="B1" s="204"/>
      <c r="C1" s="204"/>
      <c r="D1" s="204"/>
      <c r="E1" s="204"/>
      <c r="F1" s="204"/>
      <c r="G1" s="204"/>
      <c r="H1" s="204"/>
    </row>
    <row r="2" spans="1:8" s="69" customFormat="1" ht="39.6" x14ac:dyDescent="0.25">
      <c r="A2" s="75" t="s">
        <v>64</v>
      </c>
      <c r="B2" s="30" t="s">
        <v>49</v>
      </c>
      <c r="C2" s="31" t="s">
        <v>338</v>
      </c>
      <c r="D2" s="32" t="s">
        <v>332</v>
      </c>
      <c r="E2" s="32" t="s">
        <v>333</v>
      </c>
      <c r="F2" s="32" t="s">
        <v>339</v>
      </c>
      <c r="G2" s="5" t="s">
        <v>50</v>
      </c>
      <c r="H2" s="6" t="s">
        <v>50</v>
      </c>
    </row>
    <row r="3" spans="1:8" s="74" customFormat="1" x14ac:dyDescent="0.25">
      <c r="A3" s="205">
        <v>1</v>
      </c>
      <c r="B3" s="206"/>
      <c r="C3" s="34">
        <v>2</v>
      </c>
      <c r="D3" s="35">
        <v>3</v>
      </c>
      <c r="E3" s="35">
        <v>4</v>
      </c>
      <c r="F3" s="35">
        <v>5</v>
      </c>
      <c r="G3" s="35" t="s">
        <v>51</v>
      </c>
      <c r="H3" s="73" t="s">
        <v>271</v>
      </c>
    </row>
    <row r="4" spans="1:8" x14ac:dyDescent="0.25">
      <c r="A4" s="89">
        <v>3</v>
      </c>
      <c r="B4" s="93" t="s">
        <v>239</v>
      </c>
      <c r="C4" s="85">
        <f>C5+C15+C47+C52+C55+C71+C68</f>
        <v>1485064.47</v>
      </c>
      <c r="D4" s="85">
        <f>D5+D15+D47+D52+D55+D71</f>
        <v>5877437</v>
      </c>
      <c r="E4" s="85">
        <f>E5+E15+E47+E52+E55</f>
        <v>0</v>
      </c>
      <c r="F4" s="85">
        <f>F5+F15+F47+F52+F55+F71+F68</f>
        <v>1670034.5400000003</v>
      </c>
      <c r="G4" s="86">
        <f t="shared" ref="G4:G82" si="0">F4/C4*100</f>
        <v>112.45535623110021</v>
      </c>
      <c r="H4" s="87">
        <f>F4/D4*100</f>
        <v>28.414333322500951</v>
      </c>
    </row>
    <row r="5" spans="1:8" x14ac:dyDescent="0.25">
      <c r="A5" s="37">
        <v>31</v>
      </c>
      <c r="B5" s="70" t="s">
        <v>65</v>
      </c>
      <c r="C5" s="39">
        <f>SUM(C6,C10,C12)</f>
        <v>821200.38</v>
      </c>
      <c r="D5" s="39">
        <v>2004428</v>
      </c>
      <c r="E5" s="39"/>
      <c r="F5" s="39">
        <f>SUM(F6,F10,F12)</f>
        <v>1007279.2200000001</v>
      </c>
      <c r="G5" s="9">
        <f t="shared" si="0"/>
        <v>122.65937090774361</v>
      </c>
      <c r="H5" s="10">
        <f>F5/D5*100</f>
        <v>50.252701518837299</v>
      </c>
    </row>
    <row r="6" spans="1:8" x14ac:dyDescent="0.25">
      <c r="A6" s="37">
        <v>311</v>
      </c>
      <c r="B6" s="70" t="s">
        <v>66</v>
      </c>
      <c r="C6" s="39">
        <f>SUM(C7:C9)</f>
        <v>686781.15</v>
      </c>
      <c r="D6" s="39">
        <v>0</v>
      </c>
      <c r="E6" s="39"/>
      <c r="F6" s="39">
        <f>SUM(F7:F9)</f>
        <v>835765.16</v>
      </c>
      <c r="G6" s="9">
        <f t="shared" si="0"/>
        <v>121.69308374290704</v>
      </c>
      <c r="H6" s="10">
        <v>0</v>
      </c>
    </row>
    <row r="7" spans="1:8" x14ac:dyDescent="0.25">
      <c r="A7" s="41">
        <v>3111</v>
      </c>
      <c r="B7" s="42" t="s">
        <v>67</v>
      </c>
      <c r="C7" s="43">
        <v>686781.15</v>
      </c>
      <c r="D7" s="43">
        <v>0</v>
      </c>
      <c r="E7" s="43"/>
      <c r="F7" s="43">
        <v>835765.16</v>
      </c>
      <c r="G7" s="9">
        <f t="shared" si="0"/>
        <v>121.69308374290704</v>
      </c>
      <c r="H7" s="10">
        <v>0</v>
      </c>
    </row>
    <row r="8" spans="1:8" x14ac:dyDescent="0.25">
      <c r="A8" s="41">
        <v>3113</v>
      </c>
      <c r="B8" s="42" t="s">
        <v>111</v>
      </c>
      <c r="C8" s="43">
        <v>0</v>
      </c>
      <c r="D8" s="43">
        <v>0</v>
      </c>
      <c r="E8" s="43"/>
      <c r="F8" s="43">
        <v>0</v>
      </c>
      <c r="G8" s="9">
        <v>0</v>
      </c>
      <c r="H8" s="10">
        <v>0</v>
      </c>
    </row>
    <row r="9" spans="1:8" x14ac:dyDescent="0.25">
      <c r="A9" s="41">
        <v>3114</v>
      </c>
      <c r="B9" s="42" t="s">
        <v>112</v>
      </c>
      <c r="C9" s="43">
        <v>0</v>
      </c>
      <c r="D9" s="43">
        <v>0</v>
      </c>
      <c r="E9" s="43"/>
      <c r="F9" s="43">
        <v>0</v>
      </c>
      <c r="G9" s="9">
        <v>0</v>
      </c>
      <c r="H9" s="10">
        <v>0</v>
      </c>
    </row>
    <row r="10" spans="1:8" x14ac:dyDescent="0.25">
      <c r="A10" s="37">
        <v>312</v>
      </c>
      <c r="B10" s="70" t="s">
        <v>68</v>
      </c>
      <c r="C10" s="39">
        <f>SUM(C11)</f>
        <v>26061.25</v>
      </c>
      <c r="D10" s="39">
        <v>0</v>
      </c>
      <c r="E10" s="39"/>
      <c r="F10" s="39">
        <f>SUM(F11)</f>
        <v>39532.03</v>
      </c>
      <c r="G10" s="9">
        <f t="shared" si="0"/>
        <v>151.68892512830351</v>
      </c>
      <c r="H10" s="10">
        <v>0</v>
      </c>
    </row>
    <row r="11" spans="1:8" x14ac:dyDescent="0.25">
      <c r="A11" s="41" t="s">
        <v>4</v>
      </c>
      <c r="B11" s="71" t="s">
        <v>68</v>
      </c>
      <c r="C11" s="43">
        <v>26061.25</v>
      </c>
      <c r="D11" s="43">
        <v>0</v>
      </c>
      <c r="E11" s="43"/>
      <c r="F11" s="43">
        <v>39532.03</v>
      </c>
      <c r="G11" s="9">
        <f t="shared" si="0"/>
        <v>151.68892512830351</v>
      </c>
      <c r="H11" s="10">
        <v>0</v>
      </c>
    </row>
    <row r="12" spans="1:8" x14ac:dyDescent="0.25">
      <c r="A12" s="37">
        <v>313</v>
      </c>
      <c r="B12" s="70" t="s">
        <v>69</v>
      </c>
      <c r="C12" s="39">
        <f>SUM(C13:C14)</f>
        <v>108357.98</v>
      </c>
      <c r="D12" s="39">
        <v>0</v>
      </c>
      <c r="E12" s="39"/>
      <c r="F12" s="39">
        <f>SUM(F13:F14)</f>
        <v>131982.03</v>
      </c>
      <c r="G12" s="9">
        <f t="shared" si="0"/>
        <v>121.80185529482924</v>
      </c>
      <c r="H12" s="10">
        <v>0</v>
      </c>
    </row>
    <row r="13" spans="1:8" x14ac:dyDescent="0.25">
      <c r="A13" s="41">
        <v>3132</v>
      </c>
      <c r="B13" s="71" t="s">
        <v>70</v>
      </c>
      <c r="C13" s="43">
        <v>108357.98</v>
      </c>
      <c r="D13" s="43">
        <v>0</v>
      </c>
      <c r="E13" s="43"/>
      <c r="F13" s="43">
        <v>131982.03</v>
      </c>
      <c r="G13" s="9">
        <f t="shared" si="0"/>
        <v>121.80185529482924</v>
      </c>
      <c r="H13" s="10">
        <v>0</v>
      </c>
    </row>
    <row r="14" spans="1:8" ht="26.4" x14ac:dyDescent="0.25">
      <c r="A14" s="41">
        <v>3133</v>
      </c>
      <c r="B14" s="71" t="s">
        <v>71</v>
      </c>
      <c r="C14" s="43">
        <v>0</v>
      </c>
      <c r="D14" s="43">
        <v>0</v>
      </c>
      <c r="E14" s="43"/>
      <c r="F14" s="43">
        <v>0</v>
      </c>
      <c r="G14" s="9">
        <v>0</v>
      </c>
      <c r="H14" s="10">
        <v>0</v>
      </c>
    </row>
    <row r="15" spans="1:8" x14ac:dyDescent="0.25">
      <c r="A15" s="37">
        <v>32</v>
      </c>
      <c r="B15" s="70" t="s">
        <v>72</v>
      </c>
      <c r="C15" s="39">
        <f>SUM(C16,C21,C28,C38,C40)</f>
        <v>385199.26</v>
      </c>
      <c r="D15" s="39">
        <v>1707846</v>
      </c>
      <c r="E15" s="39"/>
      <c r="F15" s="39">
        <f>SUM(F16,F21,F28,F38,F40)</f>
        <v>197554</v>
      </c>
      <c r="G15" s="9">
        <f t="shared" si="0"/>
        <v>51.286183675430742</v>
      </c>
      <c r="H15" s="10">
        <f>F15/D15*100</f>
        <v>11.56743640820074</v>
      </c>
    </row>
    <row r="16" spans="1:8" x14ac:dyDescent="0.25">
      <c r="A16" s="37">
        <v>321</v>
      </c>
      <c r="B16" s="70" t="s">
        <v>73</v>
      </c>
      <c r="C16" s="39">
        <f>C17+C18+C19+C20</f>
        <v>136845.21</v>
      </c>
      <c r="D16" s="39">
        <v>0</v>
      </c>
      <c r="E16" s="39"/>
      <c r="F16" s="39">
        <f>F17+F18+F19+F20</f>
        <v>41368.400000000001</v>
      </c>
      <c r="G16" s="9">
        <f t="shared" si="0"/>
        <v>30.230067972419349</v>
      </c>
      <c r="H16" s="10">
        <v>0</v>
      </c>
    </row>
    <row r="17" spans="1:8" x14ac:dyDescent="0.25">
      <c r="A17" s="41" t="s">
        <v>7</v>
      </c>
      <c r="B17" s="71" t="s">
        <v>74</v>
      </c>
      <c r="C17" s="43">
        <v>96051.12</v>
      </c>
      <c r="D17" s="43">
        <v>0</v>
      </c>
      <c r="E17" s="43"/>
      <c r="F17" s="43">
        <v>15750.25</v>
      </c>
      <c r="G17" s="9">
        <f t="shared" si="0"/>
        <v>16.3977785995624</v>
      </c>
      <c r="H17" s="10">
        <v>0</v>
      </c>
    </row>
    <row r="18" spans="1:8" ht="26.4" x14ac:dyDescent="0.25">
      <c r="A18" s="41" t="s">
        <v>6</v>
      </c>
      <c r="B18" s="71" t="s">
        <v>75</v>
      </c>
      <c r="C18" s="43">
        <v>16772.79</v>
      </c>
      <c r="D18" s="43">
        <v>0</v>
      </c>
      <c r="E18" s="43"/>
      <c r="F18" s="43">
        <v>24602.75</v>
      </c>
      <c r="G18" s="9">
        <f t="shared" si="0"/>
        <v>146.68251376187266</v>
      </c>
      <c r="H18" s="10">
        <v>0</v>
      </c>
    </row>
    <row r="19" spans="1:8" x14ac:dyDescent="0.25">
      <c r="A19" s="41">
        <v>3213</v>
      </c>
      <c r="B19" s="71" t="s">
        <v>76</v>
      </c>
      <c r="C19" s="43">
        <v>23940.5</v>
      </c>
      <c r="D19" s="43">
        <v>0</v>
      </c>
      <c r="E19" s="43"/>
      <c r="F19" s="43">
        <v>1015.4</v>
      </c>
      <c r="G19" s="9">
        <f t="shared" si="0"/>
        <v>4.2413483427664422</v>
      </c>
      <c r="H19" s="16">
        <v>0</v>
      </c>
    </row>
    <row r="20" spans="1:8" x14ac:dyDescent="0.25">
      <c r="A20" s="41">
        <v>3214</v>
      </c>
      <c r="B20" s="71" t="s">
        <v>240</v>
      </c>
      <c r="C20" s="43">
        <v>80.8</v>
      </c>
      <c r="D20" s="43">
        <v>0</v>
      </c>
      <c r="E20" s="43"/>
      <c r="F20" s="43">
        <v>0</v>
      </c>
      <c r="G20" s="9">
        <v>0</v>
      </c>
      <c r="H20" s="16">
        <v>0</v>
      </c>
    </row>
    <row r="21" spans="1:8" x14ac:dyDescent="0.25">
      <c r="A21" s="37">
        <v>322</v>
      </c>
      <c r="B21" s="70" t="s">
        <v>77</v>
      </c>
      <c r="C21" s="39">
        <f>SUM(C22:C27)</f>
        <v>50067.88</v>
      </c>
      <c r="D21" s="39">
        <v>0</v>
      </c>
      <c r="E21" s="39"/>
      <c r="F21" s="39">
        <f>SUM(F22:F27)</f>
        <v>56645.369999999995</v>
      </c>
      <c r="G21" s="9">
        <f t="shared" si="0"/>
        <v>113.13714501193179</v>
      </c>
      <c r="H21" s="10">
        <v>0</v>
      </c>
    </row>
    <row r="22" spans="1:8" x14ac:dyDescent="0.25">
      <c r="A22" s="41" t="s">
        <v>33</v>
      </c>
      <c r="B22" s="71" t="s">
        <v>78</v>
      </c>
      <c r="C22" s="43">
        <v>10869.09</v>
      </c>
      <c r="D22" s="43">
        <v>0</v>
      </c>
      <c r="E22" s="43"/>
      <c r="F22" s="43">
        <v>13707.6</v>
      </c>
      <c r="G22" s="9">
        <f t="shared" si="0"/>
        <v>126.11543376676428</v>
      </c>
      <c r="H22" s="10">
        <v>0</v>
      </c>
    </row>
    <row r="23" spans="1:8" x14ac:dyDescent="0.25">
      <c r="A23" s="41">
        <v>3222</v>
      </c>
      <c r="B23" s="71" t="s">
        <v>79</v>
      </c>
      <c r="C23" s="43">
        <v>8362.77</v>
      </c>
      <c r="D23" s="43">
        <v>0</v>
      </c>
      <c r="E23" s="43"/>
      <c r="F23" s="43">
        <v>12661.97</v>
      </c>
      <c r="G23" s="9">
        <f t="shared" si="0"/>
        <v>151.40880354236691</v>
      </c>
      <c r="H23" s="10">
        <v>0</v>
      </c>
    </row>
    <row r="24" spans="1:8" x14ac:dyDescent="0.25">
      <c r="A24" s="41" t="s">
        <v>30</v>
      </c>
      <c r="B24" s="71" t="s">
        <v>80</v>
      </c>
      <c r="C24" s="43">
        <v>27799.71</v>
      </c>
      <c r="D24" s="43">
        <v>0</v>
      </c>
      <c r="E24" s="43"/>
      <c r="F24" s="43">
        <v>24146.1</v>
      </c>
      <c r="G24" s="9">
        <f t="shared" si="0"/>
        <v>86.857380886347372</v>
      </c>
      <c r="H24" s="10">
        <v>0</v>
      </c>
    </row>
    <row r="25" spans="1:8" ht="26.4" x14ac:dyDescent="0.25">
      <c r="A25" s="41" t="s">
        <v>35</v>
      </c>
      <c r="B25" s="71" t="s">
        <v>81</v>
      </c>
      <c r="C25" s="43">
        <v>662.52</v>
      </c>
      <c r="D25" s="43">
        <v>0</v>
      </c>
      <c r="E25" s="43"/>
      <c r="F25" s="43">
        <v>2469.34</v>
      </c>
      <c r="G25" s="9">
        <f t="shared" si="0"/>
        <v>372.71931413391297</v>
      </c>
      <c r="H25" s="10">
        <v>0</v>
      </c>
    </row>
    <row r="26" spans="1:8" x14ac:dyDescent="0.25">
      <c r="A26" s="41">
        <v>3225</v>
      </c>
      <c r="B26" s="71" t="s">
        <v>82</v>
      </c>
      <c r="C26" s="43">
        <v>1705.42</v>
      </c>
      <c r="D26" s="43">
        <v>0</v>
      </c>
      <c r="E26" s="43"/>
      <c r="F26" s="43">
        <v>2993.18</v>
      </c>
      <c r="G26" s="9">
        <f t="shared" si="0"/>
        <v>175.50984508214984</v>
      </c>
      <c r="H26" s="10">
        <v>0</v>
      </c>
    </row>
    <row r="27" spans="1:8" x14ac:dyDescent="0.25">
      <c r="A27" s="41">
        <v>3227</v>
      </c>
      <c r="B27" s="71" t="s">
        <v>83</v>
      </c>
      <c r="C27" s="43">
        <v>668.37</v>
      </c>
      <c r="D27" s="43">
        <v>0</v>
      </c>
      <c r="E27" s="43"/>
      <c r="F27" s="43">
        <v>667.18</v>
      </c>
      <c r="G27" s="9">
        <f t="shared" si="0"/>
        <v>99.821954905217154</v>
      </c>
      <c r="H27" s="10">
        <v>0</v>
      </c>
    </row>
    <row r="28" spans="1:8" x14ac:dyDescent="0.25">
      <c r="A28" s="37">
        <v>323</v>
      </c>
      <c r="B28" s="70" t="s">
        <v>84</v>
      </c>
      <c r="C28" s="39">
        <f>SUM(C29:C37)</f>
        <v>173968.72</v>
      </c>
      <c r="D28" s="39">
        <v>0</v>
      </c>
      <c r="E28" s="39"/>
      <c r="F28" s="39">
        <f>SUM(F29:F37)</f>
        <v>54345.73000000001</v>
      </c>
      <c r="G28" s="9">
        <f t="shared" si="0"/>
        <v>31.23879396250085</v>
      </c>
      <c r="H28" s="10">
        <v>0</v>
      </c>
    </row>
    <row r="29" spans="1:8" x14ac:dyDescent="0.25">
      <c r="A29" s="41" t="s">
        <v>37</v>
      </c>
      <c r="B29" s="71" t="s">
        <v>85</v>
      </c>
      <c r="C29" s="43">
        <v>6389.35</v>
      </c>
      <c r="D29" s="43">
        <v>0</v>
      </c>
      <c r="E29" s="43"/>
      <c r="F29" s="43">
        <v>1512.34</v>
      </c>
      <c r="G29" s="9">
        <f t="shared" si="0"/>
        <v>23.669700360756568</v>
      </c>
      <c r="H29" s="10">
        <v>0</v>
      </c>
    </row>
    <row r="30" spans="1:8" x14ac:dyDescent="0.25">
      <c r="A30" s="41" t="s">
        <v>16</v>
      </c>
      <c r="B30" s="71" t="s">
        <v>86</v>
      </c>
      <c r="C30" s="43">
        <v>6722.91</v>
      </c>
      <c r="D30" s="43">
        <v>0</v>
      </c>
      <c r="E30" s="43"/>
      <c r="F30" s="43">
        <v>27565.51</v>
      </c>
      <c r="G30" s="9">
        <f t="shared" si="0"/>
        <v>410.02348685316326</v>
      </c>
      <c r="H30" s="10">
        <v>0</v>
      </c>
    </row>
    <row r="31" spans="1:8" x14ac:dyDescent="0.25">
      <c r="A31" s="41">
        <v>3233</v>
      </c>
      <c r="B31" s="71" t="s">
        <v>118</v>
      </c>
      <c r="C31" s="43">
        <v>1297.9100000000001</v>
      </c>
      <c r="D31" s="43">
        <v>0</v>
      </c>
      <c r="E31" s="43"/>
      <c r="F31" s="43">
        <v>52</v>
      </c>
      <c r="G31" s="9">
        <f t="shared" si="0"/>
        <v>4.0064411245772051</v>
      </c>
      <c r="H31" s="10">
        <v>0</v>
      </c>
    </row>
    <row r="32" spans="1:8" x14ac:dyDescent="0.25">
      <c r="A32" s="41" t="s">
        <v>29</v>
      </c>
      <c r="B32" s="71" t="s">
        <v>87</v>
      </c>
      <c r="C32" s="43">
        <v>4000.95</v>
      </c>
      <c r="D32" s="43">
        <v>0</v>
      </c>
      <c r="E32" s="43"/>
      <c r="F32" s="43">
        <v>5204.34</v>
      </c>
      <c r="G32" s="9">
        <f t="shared" si="0"/>
        <v>130.07760656844002</v>
      </c>
      <c r="H32" s="16">
        <v>0</v>
      </c>
    </row>
    <row r="33" spans="1:8" x14ac:dyDescent="0.25">
      <c r="A33" s="41">
        <v>3235</v>
      </c>
      <c r="B33" s="71" t="s">
        <v>88</v>
      </c>
      <c r="C33" s="43">
        <v>598</v>
      </c>
      <c r="D33" s="43">
        <v>0</v>
      </c>
      <c r="E33" s="43"/>
      <c r="F33" s="43">
        <v>874</v>
      </c>
      <c r="G33" s="9">
        <v>0</v>
      </c>
      <c r="H33" s="16">
        <v>0</v>
      </c>
    </row>
    <row r="34" spans="1:8" x14ac:dyDescent="0.25">
      <c r="A34" s="41">
        <v>3236</v>
      </c>
      <c r="B34" s="71" t="s">
        <v>89</v>
      </c>
      <c r="C34" s="43">
        <v>235.38</v>
      </c>
      <c r="D34" s="43">
        <v>0</v>
      </c>
      <c r="E34" s="43"/>
      <c r="F34" s="43">
        <v>992.35</v>
      </c>
      <c r="G34" s="9">
        <f t="shared" si="0"/>
        <v>421.59486787322635</v>
      </c>
      <c r="H34" s="16">
        <v>0</v>
      </c>
    </row>
    <row r="35" spans="1:8" x14ac:dyDescent="0.25">
      <c r="A35" s="41">
        <v>3237</v>
      </c>
      <c r="B35" s="71" t="s">
        <v>90</v>
      </c>
      <c r="C35" s="43">
        <v>148592.5</v>
      </c>
      <c r="D35" s="43">
        <v>0</v>
      </c>
      <c r="E35" s="43"/>
      <c r="F35" s="43">
        <v>12307.59</v>
      </c>
      <c r="G35" s="9">
        <f t="shared" si="0"/>
        <v>8.2827800864781196</v>
      </c>
      <c r="H35" s="16">
        <v>0</v>
      </c>
    </row>
    <row r="36" spans="1:8" x14ac:dyDescent="0.25">
      <c r="A36" s="41" t="s">
        <v>21</v>
      </c>
      <c r="B36" s="71" t="s">
        <v>91</v>
      </c>
      <c r="C36" s="43">
        <v>652.26</v>
      </c>
      <c r="D36" s="43">
        <v>0</v>
      </c>
      <c r="E36" s="43"/>
      <c r="F36" s="43">
        <v>736.08</v>
      </c>
      <c r="G36" s="9">
        <f t="shared" si="0"/>
        <v>112.85070370711068</v>
      </c>
      <c r="H36" s="16">
        <v>0</v>
      </c>
    </row>
    <row r="37" spans="1:8" x14ac:dyDescent="0.25">
      <c r="A37" s="41" t="s">
        <v>14</v>
      </c>
      <c r="B37" s="71" t="s">
        <v>92</v>
      </c>
      <c r="C37" s="43">
        <v>5479.46</v>
      </c>
      <c r="D37" s="43">
        <v>0</v>
      </c>
      <c r="E37" s="43"/>
      <c r="F37" s="43">
        <v>5101.5200000000004</v>
      </c>
      <c r="G37" s="9">
        <f t="shared" si="0"/>
        <v>93.102605001222756</v>
      </c>
      <c r="H37" s="16">
        <v>0</v>
      </c>
    </row>
    <row r="38" spans="1:8" ht="26.4" x14ac:dyDescent="0.25">
      <c r="A38" s="37">
        <v>324</v>
      </c>
      <c r="B38" s="70" t="s">
        <v>93</v>
      </c>
      <c r="C38" s="39">
        <f>SUM(C39)</f>
        <v>14767.46</v>
      </c>
      <c r="D38" s="39">
        <v>0</v>
      </c>
      <c r="E38" s="39"/>
      <c r="F38" s="39">
        <f>SUM(F39)</f>
        <v>10418.77</v>
      </c>
      <c r="G38" s="9">
        <f t="shared" si="0"/>
        <v>70.552214124839352</v>
      </c>
      <c r="H38" s="10">
        <v>0</v>
      </c>
    </row>
    <row r="39" spans="1:8" ht="26.4" x14ac:dyDescent="0.25">
      <c r="A39" s="41">
        <v>3241</v>
      </c>
      <c r="B39" s="71" t="s">
        <v>93</v>
      </c>
      <c r="C39" s="43">
        <v>14767.46</v>
      </c>
      <c r="D39" s="43">
        <v>0</v>
      </c>
      <c r="E39" s="43"/>
      <c r="F39" s="43">
        <v>10418.77</v>
      </c>
      <c r="G39" s="9">
        <f t="shared" si="0"/>
        <v>70.552214124839352</v>
      </c>
      <c r="H39" s="10">
        <v>0</v>
      </c>
    </row>
    <row r="40" spans="1:8" x14ac:dyDescent="0.25">
      <c r="A40" s="37">
        <v>329</v>
      </c>
      <c r="B40" s="70" t="s">
        <v>94</v>
      </c>
      <c r="C40" s="39">
        <f>SUM(C41:C46)</f>
        <v>9549.99</v>
      </c>
      <c r="D40" s="39">
        <v>0</v>
      </c>
      <c r="E40" s="39"/>
      <c r="F40" s="39">
        <f>SUM(F41:F46)</f>
        <v>34775.729999999996</v>
      </c>
      <c r="G40" s="9">
        <f t="shared" si="0"/>
        <v>364.14415093628367</v>
      </c>
      <c r="H40" s="10">
        <v>0</v>
      </c>
    </row>
    <row r="41" spans="1:8" x14ac:dyDescent="0.25">
      <c r="A41" s="41">
        <v>3292</v>
      </c>
      <c r="B41" s="71" t="s">
        <v>95</v>
      </c>
      <c r="C41" s="43">
        <v>1329.76</v>
      </c>
      <c r="D41" s="43">
        <v>0</v>
      </c>
      <c r="E41" s="43"/>
      <c r="F41" s="43">
        <v>3014.94</v>
      </c>
      <c r="G41" s="9">
        <f t="shared" si="0"/>
        <v>226.7281313921309</v>
      </c>
      <c r="H41" s="16">
        <v>0</v>
      </c>
    </row>
    <row r="42" spans="1:8" x14ac:dyDescent="0.25">
      <c r="A42" s="41" t="s">
        <v>110</v>
      </c>
      <c r="B42" s="71" t="s">
        <v>96</v>
      </c>
      <c r="C42" s="43">
        <v>3658.56</v>
      </c>
      <c r="D42" s="43">
        <v>0</v>
      </c>
      <c r="E42" s="43"/>
      <c r="F42" s="43">
        <v>4337.47</v>
      </c>
      <c r="G42" s="9">
        <f t="shared" si="0"/>
        <v>118.55675457010409</v>
      </c>
      <c r="H42" s="16">
        <v>0</v>
      </c>
    </row>
    <row r="43" spans="1:8" x14ac:dyDescent="0.25">
      <c r="A43" s="41">
        <v>3294</v>
      </c>
      <c r="B43" s="71" t="s">
        <v>97</v>
      </c>
      <c r="C43" s="43">
        <v>500</v>
      </c>
      <c r="D43" s="43">
        <v>0</v>
      </c>
      <c r="E43" s="43"/>
      <c r="F43" s="43">
        <v>185</v>
      </c>
      <c r="G43" s="9">
        <f t="shared" si="0"/>
        <v>37</v>
      </c>
      <c r="H43" s="16">
        <v>0</v>
      </c>
    </row>
    <row r="44" spans="1:8" x14ac:dyDescent="0.25">
      <c r="A44" s="41">
        <v>3295</v>
      </c>
      <c r="B44" s="71" t="s">
        <v>98</v>
      </c>
      <c r="C44" s="43">
        <v>2602.02</v>
      </c>
      <c r="D44" s="43">
        <v>0</v>
      </c>
      <c r="E44" s="43"/>
      <c r="F44" s="43">
        <v>2781.31</v>
      </c>
      <c r="G44" s="9">
        <f t="shared" si="0"/>
        <v>106.89041590764099</v>
      </c>
      <c r="H44" s="16">
        <v>0</v>
      </c>
    </row>
    <row r="45" spans="1:8" x14ac:dyDescent="0.25">
      <c r="A45" s="41">
        <v>3296</v>
      </c>
      <c r="B45" s="71" t="s">
        <v>255</v>
      </c>
      <c r="C45" s="43">
        <v>269.60000000000002</v>
      </c>
      <c r="D45" s="43">
        <v>0</v>
      </c>
      <c r="E45" s="43"/>
      <c r="F45" s="43">
        <v>0</v>
      </c>
      <c r="G45" s="9">
        <v>0</v>
      </c>
      <c r="H45" s="16">
        <v>0</v>
      </c>
    </row>
    <row r="46" spans="1:8" x14ac:dyDescent="0.25">
      <c r="A46" s="41" t="s">
        <v>13</v>
      </c>
      <c r="B46" s="71" t="s">
        <v>94</v>
      </c>
      <c r="C46" s="43">
        <v>1190.05</v>
      </c>
      <c r="D46" s="43">
        <v>0</v>
      </c>
      <c r="E46" s="43"/>
      <c r="F46" s="43">
        <v>24457.01</v>
      </c>
      <c r="G46" s="9">
        <f t="shared" si="0"/>
        <v>2055.1245745977058</v>
      </c>
      <c r="H46" s="16">
        <v>0</v>
      </c>
    </row>
    <row r="47" spans="1:8" x14ac:dyDescent="0.25">
      <c r="A47" s="37">
        <v>34</v>
      </c>
      <c r="B47" s="70" t="s">
        <v>99</v>
      </c>
      <c r="C47" s="39">
        <f>SUM(C48)</f>
        <v>865.77</v>
      </c>
      <c r="D47" s="39">
        <v>3020</v>
      </c>
      <c r="E47" s="39"/>
      <c r="F47" s="39">
        <f>SUM(F48)</f>
        <v>998.29</v>
      </c>
      <c r="G47" s="9">
        <f t="shared" si="0"/>
        <v>115.30660568049251</v>
      </c>
      <c r="H47" s="10">
        <f>F47/D47*100</f>
        <v>33.055960264900662</v>
      </c>
    </row>
    <row r="48" spans="1:8" x14ac:dyDescent="0.25">
      <c r="A48" s="37">
        <v>343</v>
      </c>
      <c r="B48" s="70" t="s">
        <v>100</v>
      </c>
      <c r="C48" s="39">
        <f>SUM(C49:C51)</f>
        <v>865.77</v>
      </c>
      <c r="D48" s="39">
        <v>0</v>
      </c>
      <c r="E48" s="39"/>
      <c r="F48" s="39">
        <f>SUM(F49:F51)</f>
        <v>998.29</v>
      </c>
      <c r="G48" s="9">
        <f t="shared" si="0"/>
        <v>115.30660568049251</v>
      </c>
      <c r="H48" s="10">
        <v>0</v>
      </c>
    </row>
    <row r="49" spans="1:8" x14ac:dyDescent="0.25">
      <c r="A49" s="41" t="s">
        <v>25</v>
      </c>
      <c r="B49" s="71" t="s">
        <v>101</v>
      </c>
      <c r="C49" s="43">
        <v>863.68</v>
      </c>
      <c r="D49" s="43">
        <v>0</v>
      </c>
      <c r="E49" s="43"/>
      <c r="F49" s="43">
        <v>994.81</v>
      </c>
      <c r="G49" s="9">
        <f t="shared" si="0"/>
        <v>115.18270655798443</v>
      </c>
      <c r="H49" s="10">
        <v>0</v>
      </c>
    </row>
    <row r="50" spans="1:8" x14ac:dyDescent="0.25">
      <c r="A50" s="41">
        <v>3432</v>
      </c>
      <c r="B50" s="71" t="s">
        <v>286</v>
      </c>
      <c r="C50" s="43">
        <v>0</v>
      </c>
      <c r="D50" s="43">
        <v>0</v>
      </c>
      <c r="E50" s="43"/>
      <c r="F50" s="43">
        <v>0</v>
      </c>
      <c r="G50" s="9">
        <v>0</v>
      </c>
      <c r="H50" s="10">
        <v>0</v>
      </c>
    </row>
    <row r="51" spans="1:8" x14ac:dyDescent="0.25">
      <c r="A51" s="41">
        <v>3433</v>
      </c>
      <c r="B51" s="71" t="s">
        <v>243</v>
      </c>
      <c r="C51" s="43">
        <v>2.09</v>
      </c>
      <c r="D51" s="43">
        <v>0</v>
      </c>
      <c r="E51" s="43"/>
      <c r="F51" s="43">
        <v>3.48</v>
      </c>
      <c r="G51" s="9">
        <f t="shared" si="0"/>
        <v>166.50717703349284</v>
      </c>
      <c r="H51" s="10">
        <v>0</v>
      </c>
    </row>
    <row r="52" spans="1:8" s="40" customFormat="1" x14ac:dyDescent="0.25">
      <c r="A52" s="37">
        <v>35</v>
      </c>
      <c r="B52" s="70" t="s">
        <v>256</v>
      </c>
      <c r="C52" s="39">
        <f t="shared" ref="C52:F53" si="1">C53</f>
        <v>166651.31</v>
      </c>
      <c r="D52" s="39">
        <v>58900</v>
      </c>
      <c r="E52" s="39"/>
      <c r="F52" s="39">
        <f t="shared" si="1"/>
        <v>60267.85</v>
      </c>
      <c r="G52" s="9">
        <f>F52/C52*100</f>
        <v>36.164042154844147</v>
      </c>
      <c r="H52" s="10">
        <f>F52/D52*100</f>
        <v>102.3223259762309</v>
      </c>
    </row>
    <row r="53" spans="1:8" s="40" customFormat="1" ht="26.4" x14ac:dyDescent="0.25">
      <c r="A53" s="37">
        <v>353</v>
      </c>
      <c r="B53" s="70" t="s">
        <v>257</v>
      </c>
      <c r="C53" s="39">
        <f t="shared" si="1"/>
        <v>166651.31</v>
      </c>
      <c r="D53" s="39">
        <v>0</v>
      </c>
      <c r="E53" s="39"/>
      <c r="F53" s="39">
        <f t="shared" si="1"/>
        <v>60267.85</v>
      </c>
      <c r="G53" s="9">
        <f>F53/C53*100</f>
        <v>36.164042154844147</v>
      </c>
      <c r="H53" s="10">
        <v>0</v>
      </c>
    </row>
    <row r="54" spans="1:8" ht="26.4" x14ac:dyDescent="0.25">
      <c r="A54" s="41">
        <v>3531</v>
      </c>
      <c r="B54" s="71" t="s">
        <v>257</v>
      </c>
      <c r="C54" s="43">
        <v>166651.31</v>
      </c>
      <c r="D54" s="43">
        <v>0</v>
      </c>
      <c r="E54" s="43"/>
      <c r="F54" s="43">
        <v>60267.85</v>
      </c>
      <c r="G54" s="9">
        <f>F54/C54*100</f>
        <v>36.164042154844147</v>
      </c>
      <c r="H54" s="10">
        <v>0</v>
      </c>
    </row>
    <row r="55" spans="1:8" ht="26.4" x14ac:dyDescent="0.25">
      <c r="A55" s="37">
        <v>36</v>
      </c>
      <c r="B55" s="70" t="s">
        <v>113</v>
      </c>
      <c r="C55" s="39">
        <f>C58+C60+C63</f>
        <v>109662.14</v>
      </c>
      <c r="D55" s="39">
        <v>2102090</v>
      </c>
      <c r="E55" s="39"/>
      <c r="F55" s="39">
        <f>F58+F60+F63</f>
        <v>402782.28</v>
      </c>
      <c r="G55" s="9">
        <f t="shared" si="0"/>
        <v>367.29383541120029</v>
      </c>
      <c r="H55" s="10">
        <f>F55/D55*100</f>
        <v>19.161038775694667</v>
      </c>
    </row>
    <row r="56" spans="1:8" x14ac:dyDescent="0.25">
      <c r="A56" s="37">
        <v>363</v>
      </c>
      <c r="B56" s="70" t="s">
        <v>261</v>
      </c>
      <c r="C56" s="39">
        <v>0</v>
      </c>
      <c r="D56" s="39">
        <v>0</v>
      </c>
      <c r="E56" s="39"/>
      <c r="F56" s="39">
        <v>0</v>
      </c>
      <c r="G56" s="9">
        <v>0</v>
      </c>
      <c r="H56" s="10">
        <v>0</v>
      </c>
    </row>
    <row r="57" spans="1:8" x14ac:dyDescent="0.25">
      <c r="A57" s="41">
        <v>3631</v>
      </c>
      <c r="B57" s="71" t="s">
        <v>262</v>
      </c>
      <c r="C57" s="43">
        <v>0</v>
      </c>
      <c r="D57" s="43">
        <v>0</v>
      </c>
      <c r="E57" s="43"/>
      <c r="F57" s="43">
        <v>0</v>
      </c>
      <c r="G57" s="152">
        <v>0</v>
      </c>
      <c r="H57" s="16">
        <v>0</v>
      </c>
    </row>
    <row r="58" spans="1:8" ht="26.4" x14ac:dyDescent="0.25">
      <c r="A58" s="37">
        <v>366</v>
      </c>
      <c r="B58" s="70" t="s">
        <v>113</v>
      </c>
      <c r="C58" s="39">
        <f>C59</f>
        <v>0</v>
      </c>
      <c r="D58" s="39">
        <v>0</v>
      </c>
      <c r="E58" s="39"/>
      <c r="F58" s="39">
        <f>F59</f>
        <v>0</v>
      </c>
      <c r="G58" s="9">
        <v>0</v>
      </c>
      <c r="H58" s="10">
        <v>0</v>
      </c>
    </row>
    <row r="59" spans="1:8" ht="26.4" x14ac:dyDescent="0.25">
      <c r="A59" s="41">
        <v>3661</v>
      </c>
      <c r="B59" s="71" t="s">
        <v>113</v>
      </c>
      <c r="C59" s="43">
        <v>0</v>
      </c>
      <c r="D59" s="43">
        <v>0</v>
      </c>
      <c r="E59" s="43"/>
      <c r="F59" s="43">
        <v>0</v>
      </c>
      <c r="G59" s="9">
        <v>0</v>
      </c>
      <c r="H59" s="16">
        <v>0</v>
      </c>
    </row>
    <row r="60" spans="1:8" s="40" customFormat="1" x14ac:dyDescent="0.25">
      <c r="A60" s="37">
        <v>368</v>
      </c>
      <c r="B60" s="70" t="s">
        <v>258</v>
      </c>
      <c r="C60" s="39">
        <f>C61</f>
        <v>92185.89</v>
      </c>
      <c r="D60" s="39">
        <v>0</v>
      </c>
      <c r="E60" s="39"/>
      <c r="F60" s="39">
        <f>SUM(F61:F62)</f>
        <v>386715.69</v>
      </c>
      <c r="G60" s="9">
        <f>F60/C60*100</f>
        <v>419.49553234231399</v>
      </c>
      <c r="H60" s="10">
        <v>0</v>
      </c>
    </row>
    <row r="61" spans="1:8" ht="26.4" x14ac:dyDescent="0.25">
      <c r="A61" s="41">
        <v>3681</v>
      </c>
      <c r="B61" s="71" t="s">
        <v>259</v>
      </c>
      <c r="C61" s="43">
        <v>92185.89</v>
      </c>
      <c r="D61" s="43">
        <v>0</v>
      </c>
      <c r="E61" s="43"/>
      <c r="F61" s="43">
        <v>179742</v>
      </c>
      <c r="G61" s="9">
        <v>0</v>
      </c>
      <c r="H61" s="16">
        <v>0</v>
      </c>
    </row>
    <row r="62" spans="1:8" ht="26.4" x14ac:dyDescent="0.25">
      <c r="A62" s="41">
        <v>3682</v>
      </c>
      <c r="B62" s="71" t="s">
        <v>244</v>
      </c>
      <c r="C62" s="43">
        <v>0</v>
      </c>
      <c r="D62" s="43">
        <v>0</v>
      </c>
      <c r="E62" s="43"/>
      <c r="F62" s="43">
        <v>206973.69</v>
      </c>
      <c r="G62" s="9">
        <v>0</v>
      </c>
      <c r="H62" s="16">
        <v>0</v>
      </c>
    </row>
    <row r="63" spans="1:8" ht="26.4" x14ac:dyDescent="0.25">
      <c r="A63" s="37">
        <v>369</v>
      </c>
      <c r="B63" s="70" t="s">
        <v>114</v>
      </c>
      <c r="C63" s="39">
        <f>SUM(C64:C67)</f>
        <v>17476.25</v>
      </c>
      <c r="D63" s="39">
        <v>0</v>
      </c>
      <c r="E63" s="39"/>
      <c r="F63" s="39">
        <f>SUM(F64:F67)</f>
        <v>16066.59</v>
      </c>
      <c r="G63" s="9">
        <f t="shared" si="0"/>
        <v>91.933853086331453</v>
      </c>
      <c r="H63" s="10">
        <v>0</v>
      </c>
    </row>
    <row r="64" spans="1:8" ht="26.4" x14ac:dyDescent="0.25">
      <c r="A64" s="41">
        <v>3691</v>
      </c>
      <c r="B64" s="71" t="s">
        <v>114</v>
      </c>
      <c r="C64" s="43">
        <v>0</v>
      </c>
      <c r="D64" s="43">
        <v>0</v>
      </c>
      <c r="E64" s="43"/>
      <c r="F64" s="43">
        <v>0</v>
      </c>
      <c r="G64" s="9">
        <v>0</v>
      </c>
      <c r="H64" s="16">
        <v>0</v>
      </c>
    </row>
    <row r="65" spans="1:8" ht="26.4" x14ac:dyDescent="0.25">
      <c r="A65" s="41">
        <v>3692</v>
      </c>
      <c r="B65" s="71" t="s">
        <v>241</v>
      </c>
      <c r="C65" s="43">
        <v>0</v>
      </c>
      <c r="D65" s="43">
        <v>0</v>
      </c>
      <c r="E65" s="43"/>
      <c r="F65" s="43">
        <v>0</v>
      </c>
      <c r="G65" s="9">
        <v>0</v>
      </c>
      <c r="H65" s="16">
        <v>0</v>
      </c>
    </row>
    <row r="66" spans="1:8" ht="39.6" x14ac:dyDescent="0.25">
      <c r="A66" s="41">
        <v>3693</v>
      </c>
      <c r="B66" s="71" t="s">
        <v>260</v>
      </c>
      <c r="C66" s="43">
        <v>17476.25</v>
      </c>
      <c r="D66" s="43">
        <v>0</v>
      </c>
      <c r="E66" s="43"/>
      <c r="F66" s="43">
        <v>16066.59</v>
      </c>
      <c r="G66" s="9">
        <v>0</v>
      </c>
      <c r="H66" s="16">
        <v>0</v>
      </c>
    </row>
    <row r="67" spans="1:8" ht="39.6" x14ac:dyDescent="0.25">
      <c r="A67" s="41">
        <v>3694</v>
      </c>
      <c r="B67" s="71" t="s">
        <v>242</v>
      </c>
      <c r="C67" s="43">
        <v>0</v>
      </c>
      <c r="D67" s="43">
        <v>0</v>
      </c>
      <c r="E67" s="43"/>
      <c r="F67" s="43">
        <v>0</v>
      </c>
      <c r="G67" s="9">
        <v>0</v>
      </c>
      <c r="H67" s="16">
        <v>0</v>
      </c>
    </row>
    <row r="68" spans="1:8" s="40" customFormat="1" ht="26.4" x14ac:dyDescent="0.25">
      <c r="A68" s="37">
        <v>37</v>
      </c>
      <c r="B68" s="70" t="s">
        <v>303</v>
      </c>
      <c r="C68" s="39">
        <v>204.19</v>
      </c>
      <c r="D68" s="39">
        <v>0</v>
      </c>
      <c r="E68" s="39"/>
      <c r="F68" s="39">
        <f>F69</f>
        <v>0</v>
      </c>
      <c r="G68" s="9">
        <v>0</v>
      </c>
      <c r="H68" s="10">
        <v>0</v>
      </c>
    </row>
    <row r="69" spans="1:8" s="40" customFormat="1" ht="26.4" x14ac:dyDescent="0.25">
      <c r="A69" s="37">
        <v>372</v>
      </c>
      <c r="B69" s="70" t="s">
        <v>304</v>
      </c>
      <c r="C69" s="39">
        <v>204.19</v>
      </c>
      <c r="D69" s="39">
        <v>0</v>
      </c>
      <c r="E69" s="39"/>
      <c r="F69" s="39">
        <f>F70</f>
        <v>0</v>
      </c>
      <c r="G69" s="9">
        <v>0</v>
      </c>
      <c r="H69" s="10">
        <v>0</v>
      </c>
    </row>
    <row r="70" spans="1:8" x14ac:dyDescent="0.25">
      <c r="A70" s="41">
        <v>3722</v>
      </c>
      <c r="B70" s="71" t="s">
        <v>305</v>
      </c>
      <c r="C70" s="43">
        <v>204.19</v>
      </c>
      <c r="D70" s="43">
        <v>0</v>
      </c>
      <c r="E70" s="43"/>
      <c r="F70" s="43">
        <v>0</v>
      </c>
      <c r="G70" s="9">
        <v>0</v>
      </c>
      <c r="H70" s="16">
        <v>0</v>
      </c>
    </row>
    <row r="71" spans="1:8" x14ac:dyDescent="0.25">
      <c r="A71" s="37">
        <v>38</v>
      </c>
      <c r="B71" s="70" t="s">
        <v>280</v>
      </c>
      <c r="C71" s="39">
        <f>SUM(C72)</f>
        <v>1281.42</v>
      </c>
      <c r="D71" s="39">
        <v>1153</v>
      </c>
      <c r="E71" s="39"/>
      <c r="F71" s="39">
        <f>SUM(F72)</f>
        <v>1152.9000000000001</v>
      </c>
      <c r="G71" s="9">
        <f>F71/C71*100</f>
        <v>89.970501474926252</v>
      </c>
      <c r="H71" s="10">
        <f>F71/D71*100</f>
        <v>99.99132697311363</v>
      </c>
    </row>
    <row r="72" spans="1:8" x14ac:dyDescent="0.25">
      <c r="A72" s="37">
        <v>383</v>
      </c>
      <c r="B72" s="70" t="s">
        <v>281</v>
      </c>
      <c r="C72" s="39">
        <f>C73</f>
        <v>1281.42</v>
      </c>
      <c r="D72" s="39">
        <v>0</v>
      </c>
      <c r="E72" s="39"/>
      <c r="F72" s="39">
        <f>F73</f>
        <v>1152.9000000000001</v>
      </c>
      <c r="G72" s="9">
        <f>F72/C72*100</f>
        <v>89.970501474926252</v>
      </c>
      <c r="H72" s="10">
        <v>0</v>
      </c>
    </row>
    <row r="73" spans="1:8" x14ac:dyDescent="0.25">
      <c r="A73" s="41">
        <v>3812</v>
      </c>
      <c r="B73" s="71" t="s">
        <v>302</v>
      </c>
      <c r="C73" s="43">
        <v>1281.42</v>
      </c>
      <c r="D73" s="43">
        <v>0</v>
      </c>
      <c r="E73" s="43"/>
      <c r="F73" s="43">
        <v>1152.9000000000001</v>
      </c>
      <c r="G73" s="152">
        <v>0</v>
      </c>
      <c r="H73" s="16">
        <v>0</v>
      </c>
    </row>
    <row r="74" spans="1:8" x14ac:dyDescent="0.25">
      <c r="A74" s="41">
        <v>3831</v>
      </c>
      <c r="B74" s="71" t="s">
        <v>282</v>
      </c>
      <c r="C74" s="43">
        <v>0</v>
      </c>
      <c r="D74" s="43">
        <v>0</v>
      </c>
      <c r="E74" s="43"/>
      <c r="F74" s="43">
        <v>0</v>
      </c>
      <c r="G74" s="152">
        <v>0</v>
      </c>
      <c r="H74" s="16">
        <v>0</v>
      </c>
    </row>
    <row r="75" spans="1:8" x14ac:dyDescent="0.25">
      <c r="A75" s="41"/>
      <c r="B75" s="71"/>
      <c r="C75" s="43">
        <v>0</v>
      </c>
      <c r="D75" s="43">
        <v>0</v>
      </c>
      <c r="E75" s="43"/>
      <c r="F75" s="43">
        <v>0</v>
      </c>
      <c r="G75" s="9">
        <v>0</v>
      </c>
      <c r="H75" s="16">
        <v>0</v>
      </c>
    </row>
    <row r="76" spans="1:8" x14ac:dyDescent="0.25">
      <c r="A76" s="89">
        <v>4</v>
      </c>
      <c r="B76" s="93" t="s">
        <v>115</v>
      </c>
      <c r="C76" s="85">
        <f>SUM(C77,C80)</f>
        <v>194889.89</v>
      </c>
      <c r="D76" s="85">
        <v>86565</v>
      </c>
      <c r="E76" s="85">
        <f>SUM(E77,E80)</f>
        <v>0</v>
      </c>
      <c r="F76" s="85">
        <f>SUM(F77,F80)</f>
        <v>76987.41</v>
      </c>
      <c r="G76" s="86">
        <f t="shared" si="0"/>
        <v>39.503029120699892</v>
      </c>
      <c r="H76" s="87">
        <f>F76/D76*100</f>
        <v>88.935955640270322</v>
      </c>
    </row>
    <row r="77" spans="1:8" ht="26.4" x14ac:dyDescent="0.25">
      <c r="A77" s="37">
        <v>41</v>
      </c>
      <c r="B77" s="70" t="s">
        <v>141</v>
      </c>
      <c r="C77" s="39">
        <f>SUM(C78)</f>
        <v>0</v>
      </c>
      <c r="D77" s="39">
        <f>SUM(D78)</f>
        <v>0</v>
      </c>
      <c r="E77" s="39"/>
      <c r="F77" s="39">
        <f>SUM(F78)</f>
        <v>0</v>
      </c>
      <c r="G77" s="9">
        <v>0</v>
      </c>
      <c r="H77" s="10">
        <v>0</v>
      </c>
    </row>
    <row r="78" spans="1:8" x14ac:dyDescent="0.25">
      <c r="A78" s="37">
        <v>412</v>
      </c>
      <c r="B78" s="70" t="s">
        <v>116</v>
      </c>
      <c r="C78" s="39">
        <f>C79</f>
        <v>0</v>
      </c>
      <c r="D78" s="39">
        <v>0</v>
      </c>
      <c r="E78" s="39"/>
      <c r="F78" s="39">
        <f>F79</f>
        <v>0</v>
      </c>
      <c r="G78" s="9">
        <v>0</v>
      </c>
      <c r="H78" s="10">
        <v>0</v>
      </c>
    </row>
    <row r="79" spans="1:8" x14ac:dyDescent="0.25">
      <c r="A79" s="41">
        <v>4121</v>
      </c>
      <c r="B79" s="71" t="s">
        <v>116</v>
      </c>
      <c r="C79" s="43">
        <v>0</v>
      </c>
      <c r="D79" s="43">
        <v>0</v>
      </c>
      <c r="E79" s="43"/>
      <c r="F79" s="43">
        <v>0</v>
      </c>
      <c r="G79" s="9">
        <v>0</v>
      </c>
      <c r="H79" s="10">
        <v>0</v>
      </c>
    </row>
    <row r="80" spans="1:8" ht="26.4" x14ac:dyDescent="0.25">
      <c r="A80" s="37">
        <v>42</v>
      </c>
      <c r="B80" s="70" t="s">
        <v>102</v>
      </c>
      <c r="C80" s="39">
        <f>C81+C89</f>
        <v>194889.89</v>
      </c>
      <c r="D80" s="39">
        <v>0</v>
      </c>
      <c r="E80" s="39"/>
      <c r="F80" s="39">
        <f>F81+F89</f>
        <v>76987.41</v>
      </c>
      <c r="G80" s="9">
        <f t="shared" si="0"/>
        <v>39.503029120699892</v>
      </c>
      <c r="H80" s="10">
        <v>0</v>
      </c>
    </row>
    <row r="81" spans="1:8" x14ac:dyDescent="0.25">
      <c r="A81" s="37">
        <v>422</v>
      </c>
      <c r="B81" s="70" t="s">
        <v>103</v>
      </c>
      <c r="C81" s="39">
        <f>SUM(C82:C88)</f>
        <v>194889.89</v>
      </c>
      <c r="D81" s="39">
        <v>0</v>
      </c>
      <c r="E81" s="39"/>
      <c r="F81" s="39">
        <f>SUM(F82:F88)</f>
        <v>76987.41</v>
      </c>
      <c r="G81" s="9">
        <f t="shared" si="0"/>
        <v>39.503029120699892</v>
      </c>
      <c r="H81" s="10">
        <v>0</v>
      </c>
    </row>
    <row r="82" spans="1:8" x14ac:dyDescent="0.25">
      <c r="A82" s="41" t="s">
        <v>19</v>
      </c>
      <c r="B82" s="71" t="s">
        <v>104</v>
      </c>
      <c r="C82" s="43">
        <v>64316.05</v>
      </c>
      <c r="D82" s="43">
        <v>0</v>
      </c>
      <c r="E82" s="43"/>
      <c r="F82" s="43">
        <v>76987.41</v>
      </c>
      <c r="G82" s="9">
        <f t="shared" si="0"/>
        <v>119.70170742761721</v>
      </c>
      <c r="H82" s="16">
        <v>0</v>
      </c>
    </row>
    <row r="83" spans="1:8" x14ac:dyDescent="0.25">
      <c r="A83" s="41">
        <v>4222</v>
      </c>
      <c r="B83" s="71" t="s">
        <v>105</v>
      </c>
      <c r="C83" s="43">
        <v>0</v>
      </c>
      <c r="D83" s="43">
        <v>0</v>
      </c>
      <c r="E83" s="43"/>
      <c r="F83" s="43">
        <v>0</v>
      </c>
      <c r="G83" s="9">
        <v>0</v>
      </c>
      <c r="H83" s="16">
        <v>0</v>
      </c>
    </row>
    <row r="84" spans="1:8" x14ac:dyDescent="0.25">
      <c r="A84" s="41">
        <v>4223</v>
      </c>
      <c r="B84" s="71" t="s">
        <v>106</v>
      </c>
      <c r="C84" s="43">
        <v>0</v>
      </c>
      <c r="D84" s="43">
        <v>0</v>
      </c>
      <c r="E84" s="43"/>
      <c r="F84" s="43">
        <v>0</v>
      </c>
      <c r="G84" s="9">
        <v>0</v>
      </c>
      <c r="H84" s="16">
        <v>0</v>
      </c>
    </row>
    <row r="85" spans="1:8" x14ac:dyDescent="0.25">
      <c r="A85" s="41">
        <v>4227</v>
      </c>
      <c r="B85" s="71" t="s">
        <v>107</v>
      </c>
      <c r="C85" s="43">
        <v>0</v>
      </c>
      <c r="D85" s="43">
        <v>0</v>
      </c>
      <c r="E85" s="43"/>
      <c r="F85" s="43">
        <v>0</v>
      </c>
      <c r="G85" s="9">
        <v>0</v>
      </c>
      <c r="H85" s="16">
        <v>0</v>
      </c>
    </row>
    <row r="86" spans="1:8" x14ac:dyDescent="0.25">
      <c r="A86" s="41"/>
      <c r="B86" s="71"/>
      <c r="C86" s="43">
        <v>0</v>
      </c>
      <c r="D86" s="43">
        <v>0</v>
      </c>
      <c r="E86" s="43"/>
      <c r="F86" s="43">
        <v>0</v>
      </c>
      <c r="G86" s="9">
        <v>0</v>
      </c>
      <c r="H86" s="16">
        <v>0</v>
      </c>
    </row>
    <row r="87" spans="1:8" s="40" customFormat="1" x14ac:dyDescent="0.25">
      <c r="A87" s="37">
        <v>423</v>
      </c>
      <c r="B87" s="70" t="s">
        <v>283</v>
      </c>
      <c r="C87" s="39">
        <v>0</v>
      </c>
      <c r="D87" s="39">
        <v>0</v>
      </c>
      <c r="E87" s="39"/>
      <c r="F87" s="39">
        <v>0</v>
      </c>
      <c r="G87" s="9">
        <v>0</v>
      </c>
      <c r="H87" s="10">
        <v>0</v>
      </c>
    </row>
    <row r="88" spans="1:8" x14ac:dyDescent="0.25">
      <c r="A88" s="41">
        <v>4231</v>
      </c>
      <c r="B88" s="71" t="s">
        <v>284</v>
      </c>
      <c r="C88" s="43">
        <v>130573.84</v>
      </c>
      <c r="D88" s="43">
        <v>0</v>
      </c>
      <c r="E88" s="43"/>
      <c r="F88" s="43">
        <v>0</v>
      </c>
      <c r="G88" s="9">
        <v>0</v>
      </c>
      <c r="H88" s="16">
        <v>0</v>
      </c>
    </row>
    <row r="89" spans="1:8" ht="26.4" x14ac:dyDescent="0.25">
      <c r="A89" s="37">
        <v>424</v>
      </c>
      <c r="B89" s="70" t="s">
        <v>117</v>
      </c>
      <c r="C89" s="39">
        <f>C90</f>
        <v>0</v>
      </c>
      <c r="D89" s="39">
        <v>0</v>
      </c>
      <c r="E89" s="39"/>
      <c r="F89" s="39">
        <f>F90</f>
        <v>0</v>
      </c>
      <c r="G89" s="9">
        <v>0</v>
      </c>
      <c r="H89" s="10">
        <v>0</v>
      </c>
    </row>
    <row r="90" spans="1:8" x14ac:dyDescent="0.25">
      <c r="A90" s="41">
        <v>4241</v>
      </c>
      <c r="B90" s="71" t="s">
        <v>108</v>
      </c>
      <c r="C90" s="43">
        <v>0</v>
      </c>
      <c r="D90" s="43">
        <v>0</v>
      </c>
      <c r="E90" s="43"/>
      <c r="F90" s="43">
        <v>0</v>
      </c>
      <c r="G90" s="9">
        <v>0</v>
      </c>
      <c r="H90" s="10">
        <v>0</v>
      </c>
    </row>
    <row r="91" spans="1:8" ht="19.5" customHeight="1" x14ac:dyDescent="0.25">
      <c r="A91" s="94" t="s">
        <v>109</v>
      </c>
      <c r="B91" s="95"/>
      <c r="C91" s="85">
        <f>C4+C76</f>
        <v>1679954.3599999999</v>
      </c>
      <c r="D91" s="85">
        <f>D4+D76</f>
        <v>5964002</v>
      </c>
      <c r="E91" s="85">
        <f>E4+E76</f>
        <v>0</v>
      </c>
      <c r="F91" s="85">
        <f>F4+F76</f>
        <v>1747021.9500000002</v>
      </c>
      <c r="G91" s="86">
        <f>F91/C91*100</f>
        <v>103.99222690787863</v>
      </c>
      <c r="H91" s="87">
        <f>F91/D91*100</f>
        <v>29.292779412213481</v>
      </c>
    </row>
    <row r="92" spans="1:8" x14ac:dyDescent="0.25">
      <c r="A92" s="77"/>
      <c r="B92" s="65"/>
      <c r="C92" s="66"/>
      <c r="D92" s="66"/>
      <c r="E92" s="66"/>
      <c r="F92" s="66"/>
      <c r="G92" s="72"/>
      <c r="H92" s="67"/>
    </row>
    <row r="93" spans="1:8" ht="19.5" customHeight="1" x14ac:dyDescent="0.25">
      <c r="A93" s="200" t="s">
        <v>142</v>
      </c>
      <c r="B93" s="200"/>
      <c r="C93" s="200"/>
      <c r="D93" s="200"/>
      <c r="E93" s="200"/>
      <c r="F93" s="200"/>
      <c r="G93" s="200"/>
      <c r="H93" s="200"/>
    </row>
    <row r="94" spans="1:8" s="33" customFormat="1" ht="39" customHeight="1" x14ac:dyDescent="0.25">
      <c r="A94" s="29" t="s">
        <v>177</v>
      </c>
      <c r="B94" s="30" t="s">
        <v>178</v>
      </c>
      <c r="C94" s="31" t="s">
        <v>288</v>
      </c>
      <c r="D94" s="32" t="s">
        <v>332</v>
      </c>
      <c r="E94" s="32" t="s">
        <v>333</v>
      </c>
      <c r="F94" s="32" t="s">
        <v>340</v>
      </c>
      <c r="G94" s="5" t="s">
        <v>50</v>
      </c>
      <c r="H94" s="6" t="s">
        <v>50</v>
      </c>
    </row>
    <row r="95" spans="1:8" s="74" customFormat="1" ht="13.5" customHeight="1" x14ac:dyDescent="0.25">
      <c r="A95" s="203">
        <v>1</v>
      </c>
      <c r="B95" s="203"/>
      <c r="C95" s="34">
        <v>2</v>
      </c>
      <c r="D95" s="35">
        <v>3</v>
      </c>
      <c r="E95" s="35">
        <v>4</v>
      </c>
      <c r="F95" s="35">
        <v>5</v>
      </c>
      <c r="G95" s="35" t="s">
        <v>51</v>
      </c>
      <c r="H95" s="73" t="s">
        <v>271</v>
      </c>
    </row>
    <row r="96" spans="1:8" ht="19.5" customHeight="1" x14ac:dyDescent="0.25">
      <c r="A96" s="60">
        <v>1</v>
      </c>
      <c r="B96" s="60" t="s">
        <v>132</v>
      </c>
      <c r="C96" s="50">
        <v>86201.05</v>
      </c>
      <c r="D96" s="50">
        <v>50639</v>
      </c>
      <c r="E96" s="50"/>
      <c r="F96" s="50">
        <v>44960.01</v>
      </c>
      <c r="G96" s="10">
        <f t="shared" ref="G96:G101" si="2">F96/C96*100</f>
        <v>52.157148897838255</v>
      </c>
      <c r="H96" s="10">
        <f t="shared" ref="H96:H101" si="3">F96/D96*100</f>
        <v>88.785343312466679</v>
      </c>
    </row>
    <row r="97" spans="1:8" ht="19.5" customHeight="1" x14ac:dyDescent="0.25">
      <c r="A97" s="60">
        <v>2</v>
      </c>
      <c r="B97" s="60" t="s">
        <v>136</v>
      </c>
      <c r="C97" s="50">
        <v>39289.49</v>
      </c>
      <c r="D97" s="50">
        <v>1627598</v>
      </c>
      <c r="E97" s="50"/>
      <c r="F97" s="50">
        <v>170671.91</v>
      </c>
      <c r="G97" s="10">
        <f t="shared" si="2"/>
        <v>434.39583970166069</v>
      </c>
      <c r="H97" s="10">
        <f t="shared" si="3"/>
        <v>10.48612188021858</v>
      </c>
    </row>
    <row r="98" spans="1:8" ht="19.5" customHeight="1" x14ac:dyDescent="0.25">
      <c r="A98" s="60">
        <v>3</v>
      </c>
      <c r="B98" s="60" t="s">
        <v>133</v>
      </c>
      <c r="C98" s="50">
        <v>0</v>
      </c>
      <c r="D98" s="50">
        <v>8500</v>
      </c>
      <c r="E98" s="50"/>
      <c r="F98" s="50">
        <v>3718.6</v>
      </c>
      <c r="G98" s="10" t="e">
        <f t="shared" si="2"/>
        <v>#DIV/0!</v>
      </c>
      <c r="H98" s="10">
        <f t="shared" si="3"/>
        <v>43.748235294117642</v>
      </c>
    </row>
    <row r="99" spans="1:8" ht="19.5" customHeight="1" x14ac:dyDescent="0.25">
      <c r="A99" s="60">
        <v>4</v>
      </c>
      <c r="B99" s="60" t="s">
        <v>134</v>
      </c>
      <c r="C99" s="50">
        <v>1522.5</v>
      </c>
      <c r="D99" s="50">
        <v>160317</v>
      </c>
      <c r="E99" s="50"/>
      <c r="F99" s="50">
        <v>95880.75</v>
      </c>
      <c r="G99" s="10">
        <f t="shared" si="2"/>
        <v>6297.5862068965516</v>
      </c>
      <c r="H99" s="10">
        <f t="shared" si="3"/>
        <v>59.806976178446462</v>
      </c>
    </row>
    <row r="100" spans="1:8" ht="19.5" customHeight="1" x14ac:dyDescent="0.25">
      <c r="A100" s="60">
        <v>5</v>
      </c>
      <c r="B100" s="60" t="s">
        <v>135</v>
      </c>
      <c r="C100" s="50">
        <v>1552941.32</v>
      </c>
      <c r="D100" s="50">
        <v>4116948</v>
      </c>
      <c r="E100" s="50"/>
      <c r="F100" s="50">
        <v>1431790.68</v>
      </c>
      <c r="G100" s="10">
        <f t="shared" si="2"/>
        <v>92.198633751338392</v>
      </c>
      <c r="H100" s="10">
        <f t="shared" si="3"/>
        <v>34.777963676004653</v>
      </c>
    </row>
    <row r="101" spans="1:8" ht="19.5" customHeight="1" x14ac:dyDescent="0.25">
      <c r="A101" s="60"/>
      <c r="B101" s="62" t="s">
        <v>137</v>
      </c>
      <c r="C101" s="63">
        <f>SUM(C96:C100)</f>
        <v>1679954.36</v>
      </c>
      <c r="D101" s="63">
        <f>SUM(D96:D100)</f>
        <v>5964002</v>
      </c>
      <c r="E101" s="63"/>
      <c r="F101" s="63">
        <f>SUM(F96:F100)</f>
        <v>1747021.95</v>
      </c>
      <c r="G101" s="10">
        <f t="shared" si="2"/>
        <v>103.99222690787862</v>
      </c>
      <c r="H101" s="10">
        <f t="shared" si="3"/>
        <v>29.292779412213477</v>
      </c>
    </row>
    <row r="103" spans="1:8" x14ac:dyDescent="0.25">
      <c r="A103" s="78" t="s">
        <v>266</v>
      </c>
      <c r="B103" s="25" t="s">
        <v>367</v>
      </c>
      <c r="F103" s="122"/>
      <c r="G103" s="122"/>
      <c r="H103" s="122" t="s">
        <v>268</v>
      </c>
    </row>
    <row r="104" spans="1:8" x14ac:dyDescent="0.25">
      <c r="A104" s="78" t="s">
        <v>267</v>
      </c>
      <c r="B104" s="25" t="s">
        <v>359</v>
      </c>
      <c r="F104" s="122"/>
      <c r="G104" s="122" t="s">
        <v>269</v>
      </c>
      <c r="H104" s="122"/>
    </row>
    <row r="105" spans="1:8" x14ac:dyDescent="0.25">
      <c r="A105" s="78" t="s">
        <v>270</v>
      </c>
      <c r="B105" s="25" t="s">
        <v>360</v>
      </c>
    </row>
  </sheetData>
  <mergeCells count="4">
    <mergeCell ref="A95:B95"/>
    <mergeCell ref="A1:H1"/>
    <mergeCell ref="A3:B3"/>
    <mergeCell ref="A93:H93"/>
  </mergeCells>
  <pageMargins left="0.7" right="0.7" top="0.75" bottom="0.75" header="0.3" footer="0.3"/>
  <pageSetup paperSize="9" scale="56" fitToHeight="4" orientation="portrait" r:id="rId1"/>
  <headerFooter alignWithMargins="0"/>
  <rowBreaks count="1" manualBreakCount="1">
    <brk id="92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58"/>
  <sheetViews>
    <sheetView showGridLines="0" topLeftCell="A343" zoomScaleNormal="100" workbookViewId="0">
      <selection activeCell="A356" sqref="A356"/>
    </sheetView>
  </sheetViews>
  <sheetFormatPr defaultRowHeight="27" customHeight="1" x14ac:dyDescent="0.25"/>
  <cols>
    <col min="1" max="1" width="9.44140625" style="97" customWidth="1"/>
    <col min="2" max="2" width="13.109375" style="97" customWidth="1"/>
    <col min="3" max="3" width="47.44140625" style="97" customWidth="1"/>
    <col min="4" max="4" width="15.109375" style="121" customWidth="1"/>
    <col min="5" max="5" width="13.6640625" style="122" customWidth="1"/>
    <col min="6" max="6" width="14.33203125" style="122" customWidth="1"/>
    <col min="7" max="7" width="16.5546875" style="122" customWidth="1"/>
    <col min="8" max="8" width="14.21875" style="122" customWidth="1"/>
    <col min="9" max="9" width="11.6640625" style="100" customWidth="1"/>
    <col min="10" max="10" width="11.109375" style="100" customWidth="1"/>
    <col min="11" max="11" width="13.77734375" style="97" customWidth="1"/>
    <col min="12" max="13" width="11.109375" style="97" customWidth="1"/>
    <col min="14" max="16384" width="8.88671875" style="97"/>
  </cols>
  <sheetData>
    <row r="1" spans="1:11" ht="27" customHeight="1" x14ac:dyDescent="0.25">
      <c r="A1" s="211" t="s">
        <v>342</v>
      </c>
      <c r="B1" s="211"/>
      <c r="C1" s="211"/>
      <c r="D1" s="211"/>
      <c r="E1" s="211"/>
      <c r="F1" s="211"/>
      <c r="G1" s="211"/>
      <c r="H1" s="211"/>
      <c r="I1" s="211"/>
      <c r="J1" s="211"/>
    </row>
    <row r="2" spans="1:11" s="100" customFormat="1" ht="27" customHeight="1" x14ac:dyDescent="0.25">
      <c r="A2" s="98"/>
      <c r="B2" s="207" t="s">
        <v>0</v>
      </c>
      <c r="C2" s="208"/>
      <c r="D2" s="98" t="s">
        <v>44</v>
      </c>
      <c r="E2" s="123" t="s">
        <v>343</v>
      </c>
      <c r="F2" s="123" t="s">
        <v>328</v>
      </c>
      <c r="G2" s="123" t="s">
        <v>329</v>
      </c>
      <c r="H2" s="123" t="s">
        <v>344</v>
      </c>
      <c r="I2" s="98" t="s">
        <v>46</v>
      </c>
      <c r="J2" s="98" t="s">
        <v>47</v>
      </c>
    </row>
    <row r="3" spans="1:11" s="105" customFormat="1" ht="14.25" customHeight="1" x14ac:dyDescent="0.25">
      <c r="A3" s="101"/>
      <c r="B3" s="209" t="s">
        <v>1</v>
      </c>
      <c r="C3" s="210"/>
      <c r="D3" s="102"/>
      <c r="E3" s="103">
        <v>2</v>
      </c>
      <c r="F3" s="103">
        <v>3</v>
      </c>
      <c r="G3" s="103">
        <v>4</v>
      </c>
      <c r="H3" s="103">
        <v>5</v>
      </c>
      <c r="I3" s="102" t="s">
        <v>45</v>
      </c>
      <c r="J3" s="102" t="s">
        <v>265</v>
      </c>
      <c r="K3" s="104"/>
    </row>
    <row r="4" spans="1:11" s="146" customFormat="1" ht="27" customHeight="1" x14ac:dyDescent="0.25">
      <c r="A4" s="142"/>
      <c r="B4" s="143">
        <v>17224</v>
      </c>
      <c r="C4" s="143" t="s">
        <v>179</v>
      </c>
      <c r="D4" s="144"/>
      <c r="E4" s="145">
        <f>E5</f>
        <v>1679954.36</v>
      </c>
      <c r="F4" s="145">
        <f>F5</f>
        <v>5964001</v>
      </c>
      <c r="G4" s="145">
        <f>G5</f>
        <v>0</v>
      </c>
      <c r="H4" s="145">
        <f>H5</f>
        <v>1747021.95</v>
      </c>
      <c r="I4" s="106">
        <f t="shared" ref="I4:I12" si="0">H4/E4*100</f>
        <v>103.99222690787862</v>
      </c>
      <c r="J4" s="106">
        <f t="shared" ref="J4:J9" si="1">H4/F4*100</f>
        <v>29.29278432381215</v>
      </c>
    </row>
    <row r="5" spans="1:11" ht="31.2" customHeight="1" x14ac:dyDescent="0.25">
      <c r="A5" s="107">
        <v>90</v>
      </c>
      <c r="B5" s="108" t="s">
        <v>2</v>
      </c>
      <c r="C5" s="107" t="s">
        <v>180</v>
      </c>
      <c r="D5" s="108"/>
      <c r="E5" s="99">
        <f>E6+E134+E190+E208+E214+E234+E244+E305</f>
        <v>1679954.36</v>
      </c>
      <c r="F5" s="99">
        <f>F6+F134+F190+F208+F214+F234+F244+F305+F330</f>
        <v>5964001</v>
      </c>
      <c r="G5" s="99">
        <v>0</v>
      </c>
      <c r="H5" s="99">
        <f>H6+H134+H190+H208+H214+H234+H244+H305+H330</f>
        <v>1747021.95</v>
      </c>
      <c r="I5" s="109">
        <f t="shared" si="0"/>
        <v>103.99222690787862</v>
      </c>
      <c r="J5" s="109">
        <f t="shared" si="1"/>
        <v>29.29278432381215</v>
      </c>
    </row>
    <row r="6" spans="1:11" ht="27" customHeight="1" x14ac:dyDescent="0.25">
      <c r="A6" s="107">
        <v>2201</v>
      </c>
      <c r="B6" s="108" t="s">
        <v>2</v>
      </c>
      <c r="C6" s="107" t="s">
        <v>198</v>
      </c>
      <c r="D6" s="108"/>
      <c r="E6" s="99">
        <f>E7+E40+E52+E113</f>
        <v>842971.36</v>
      </c>
      <c r="F6" s="99">
        <f>F7+F40+F52+F113</f>
        <v>3643682</v>
      </c>
      <c r="G6" s="99">
        <f>G7+G40+G52+G113</f>
        <v>0</v>
      </c>
      <c r="H6" s="99">
        <f>H7+H40+H52+H113</f>
        <v>1139917.6399999999</v>
      </c>
      <c r="I6" s="109">
        <f t="shared" si="0"/>
        <v>135.22614101622622</v>
      </c>
      <c r="J6" s="109">
        <f t="shared" si="1"/>
        <v>31.284772930239246</v>
      </c>
      <c r="K6" s="153"/>
    </row>
    <row r="7" spans="1:11" ht="27" customHeight="1" x14ac:dyDescent="0.25">
      <c r="A7" s="110" t="s">
        <v>188</v>
      </c>
      <c r="B7" s="111" t="s">
        <v>3</v>
      </c>
      <c r="C7" s="110" t="s">
        <v>189</v>
      </c>
      <c r="D7" s="112">
        <v>48007</v>
      </c>
      <c r="E7" s="113">
        <f>E8</f>
        <v>34612.21</v>
      </c>
      <c r="F7" s="119">
        <f>F8</f>
        <v>72248</v>
      </c>
      <c r="G7" s="119"/>
      <c r="H7" s="119">
        <f>H8</f>
        <v>45213.25</v>
      </c>
      <c r="I7" s="120">
        <f t="shared" si="0"/>
        <v>130.62803559784251</v>
      </c>
      <c r="J7" s="120">
        <f t="shared" si="1"/>
        <v>62.580625069206064</v>
      </c>
    </row>
    <row r="8" spans="1:11" ht="27" customHeight="1" x14ac:dyDescent="0.25">
      <c r="A8" s="111"/>
      <c r="B8" s="110">
        <v>3</v>
      </c>
      <c r="C8" s="110" t="s">
        <v>144</v>
      </c>
      <c r="D8" s="112"/>
      <c r="E8" s="113">
        <f>E9+E36</f>
        <v>34612.21</v>
      </c>
      <c r="F8" s="119">
        <f>F9+F36</f>
        <v>72248</v>
      </c>
      <c r="G8" s="119"/>
      <c r="H8" s="119">
        <f>SUM(H9,H36)</f>
        <v>45213.25</v>
      </c>
      <c r="I8" s="120">
        <f t="shared" si="0"/>
        <v>130.62803559784251</v>
      </c>
      <c r="J8" s="120">
        <f t="shared" si="1"/>
        <v>62.580625069206064</v>
      </c>
    </row>
    <row r="9" spans="1:11" ht="27" customHeight="1" x14ac:dyDescent="0.25">
      <c r="A9" s="111"/>
      <c r="B9" s="110">
        <v>32</v>
      </c>
      <c r="C9" s="110" t="s">
        <v>143</v>
      </c>
      <c r="D9" s="112"/>
      <c r="E9" s="113">
        <f>E10+E14+E21+E30+E32</f>
        <v>34057.75</v>
      </c>
      <c r="F9" s="119">
        <v>70938</v>
      </c>
      <c r="G9" s="119"/>
      <c r="H9" s="119">
        <f>H10+H14+H21+H30+H32</f>
        <v>44295.87</v>
      </c>
      <c r="I9" s="120">
        <f t="shared" si="0"/>
        <v>130.06105805580228</v>
      </c>
      <c r="J9" s="120">
        <f t="shared" si="1"/>
        <v>62.443077053201392</v>
      </c>
    </row>
    <row r="10" spans="1:11" ht="27" customHeight="1" x14ac:dyDescent="0.25">
      <c r="A10" s="111"/>
      <c r="B10" s="110">
        <v>321</v>
      </c>
      <c r="C10" s="110" t="s">
        <v>5</v>
      </c>
      <c r="D10" s="112"/>
      <c r="E10" s="113">
        <f>SUM(E11:E13)</f>
        <v>3614.9700000000003</v>
      </c>
      <c r="F10" s="119"/>
      <c r="G10" s="119"/>
      <c r="H10" s="119">
        <f>SUM(H11:H13)</f>
        <v>5052.78</v>
      </c>
      <c r="I10" s="120">
        <f t="shared" si="0"/>
        <v>139.77377405621624</v>
      </c>
      <c r="J10" s="120">
        <v>0</v>
      </c>
    </row>
    <row r="11" spans="1:11" ht="27" customHeight="1" x14ac:dyDescent="0.25">
      <c r="A11" s="135"/>
      <c r="B11" s="115">
        <v>3211</v>
      </c>
      <c r="C11" s="115" t="s">
        <v>8</v>
      </c>
      <c r="D11" s="136"/>
      <c r="E11" s="117">
        <v>3073.88</v>
      </c>
      <c r="F11" s="117"/>
      <c r="G11" s="117"/>
      <c r="H11" s="117">
        <v>4247.38</v>
      </c>
      <c r="I11" s="118">
        <f t="shared" si="0"/>
        <v>138.17650656499279</v>
      </c>
      <c r="J11" s="118">
        <v>0</v>
      </c>
      <c r="K11" s="153"/>
    </row>
    <row r="12" spans="1:11" ht="27" customHeight="1" x14ac:dyDescent="0.25">
      <c r="A12" s="135"/>
      <c r="B12" s="115">
        <v>3213</v>
      </c>
      <c r="C12" s="115" t="s">
        <v>190</v>
      </c>
      <c r="D12" s="136"/>
      <c r="E12" s="117">
        <v>541.09</v>
      </c>
      <c r="F12" s="117"/>
      <c r="G12" s="117"/>
      <c r="H12" s="117">
        <v>805.4</v>
      </c>
      <c r="I12" s="118">
        <f t="shared" si="0"/>
        <v>148.84769631669408</v>
      </c>
      <c r="J12" s="118">
        <v>0</v>
      </c>
    </row>
    <row r="13" spans="1:11" ht="27" customHeight="1" x14ac:dyDescent="0.25">
      <c r="A13" s="135"/>
      <c r="B13" s="115">
        <v>3214</v>
      </c>
      <c r="C13" s="115" t="s">
        <v>191</v>
      </c>
      <c r="D13" s="136"/>
      <c r="E13" s="117">
        <v>0</v>
      </c>
      <c r="F13" s="117"/>
      <c r="G13" s="117"/>
      <c r="H13" s="117">
        <v>0</v>
      </c>
      <c r="I13" s="118">
        <v>0</v>
      </c>
      <c r="J13" s="118">
        <v>0</v>
      </c>
    </row>
    <row r="14" spans="1:11" ht="27" customHeight="1" x14ac:dyDescent="0.25">
      <c r="A14" s="111"/>
      <c r="B14" s="110">
        <v>322</v>
      </c>
      <c r="C14" s="110" t="s">
        <v>192</v>
      </c>
      <c r="D14" s="112"/>
      <c r="E14" s="113">
        <f>SUM(E15:E20)</f>
        <v>14922.98</v>
      </c>
      <c r="F14" s="119"/>
      <c r="G14" s="119"/>
      <c r="H14" s="119">
        <f>SUM(H15:H20)</f>
        <v>21199.329999999998</v>
      </c>
      <c r="I14" s="120">
        <f>H14/E14*100</f>
        <v>142.05828862599827</v>
      </c>
      <c r="J14" s="120">
        <v>0</v>
      </c>
    </row>
    <row r="15" spans="1:11" ht="27" customHeight="1" x14ac:dyDescent="0.25">
      <c r="A15" s="135"/>
      <c r="B15" s="115">
        <v>3221</v>
      </c>
      <c r="C15" s="115" t="s">
        <v>34</v>
      </c>
      <c r="D15" s="136"/>
      <c r="E15" s="117">
        <v>7323.05</v>
      </c>
      <c r="F15" s="117"/>
      <c r="G15" s="117"/>
      <c r="H15" s="117">
        <v>10926.96</v>
      </c>
      <c r="I15" s="118">
        <f>H15/E15*100</f>
        <v>149.21323765370985</v>
      </c>
      <c r="J15" s="118">
        <v>0</v>
      </c>
    </row>
    <row r="16" spans="1:11" ht="27" customHeight="1" x14ac:dyDescent="0.25">
      <c r="A16" s="135"/>
      <c r="B16" s="115">
        <v>3222</v>
      </c>
      <c r="C16" s="115" t="s">
        <v>42</v>
      </c>
      <c r="D16" s="136"/>
      <c r="E16" s="117">
        <v>6273.34</v>
      </c>
      <c r="F16" s="117"/>
      <c r="G16" s="117"/>
      <c r="H16" s="117">
        <v>6746.41</v>
      </c>
      <c r="I16" s="118">
        <f>H16/E16*100</f>
        <v>107.54095904255149</v>
      </c>
      <c r="J16" s="118">
        <v>0</v>
      </c>
    </row>
    <row r="17" spans="1:10" ht="27" customHeight="1" x14ac:dyDescent="0.25">
      <c r="A17" s="135"/>
      <c r="B17" s="115">
        <v>3223</v>
      </c>
      <c r="C17" s="115" t="s">
        <v>31</v>
      </c>
      <c r="D17" s="136"/>
      <c r="E17" s="117">
        <v>0</v>
      </c>
      <c r="F17" s="117"/>
      <c r="G17" s="117"/>
      <c r="H17" s="117">
        <v>33.630000000000003</v>
      </c>
      <c r="I17" s="118">
        <v>0</v>
      </c>
      <c r="J17" s="118">
        <v>0</v>
      </c>
    </row>
    <row r="18" spans="1:10" ht="27" customHeight="1" x14ac:dyDescent="0.25">
      <c r="A18" s="135"/>
      <c r="B18" s="115">
        <v>3224</v>
      </c>
      <c r="C18" s="115" t="s">
        <v>193</v>
      </c>
      <c r="D18" s="136"/>
      <c r="E18" s="117">
        <v>675.69</v>
      </c>
      <c r="F18" s="117"/>
      <c r="G18" s="117"/>
      <c r="H18" s="117">
        <v>2407.4299999999998</v>
      </c>
      <c r="I18" s="118">
        <f>H18/E18*100</f>
        <v>356.29208660776385</v>
      </c>
      <c r="J18" s="118">
        <v>0</v>
      </c>
    </row>
    <row r="19" spans="1:10" ht="27" customHeight="1" x14ac:dyDescent="0.25">
      <c r="A19" s="135"/>
      <c r="B19" s="115">
        <v>3225</v>
      </c>
      <c r="C19" s="115" t="s">
        <v>36</v>
      </c>
      <c r="D19" s="136"/>
      <c r="E19" s="117">
        <v>598.91999999999996</v>
      </c>
      <c r="F19" s="117"/>
      <c r="G19" s="117"/>
      <c r="H19" s="117">
        <v>752.42</v>
      </c>
      <c r="I19" s="118">
        <f>H19/E19*100</f>
        <v>125.62946637280439</v>
      </c>
      <c r="J19" s="118">
        <v>0</v>
      </c>
    </row>
    <row r="20" spans="1:10" ht="27" customHeight="1" x14ac:dyDescent="0.25">
      <c r="A20" s="135"/>
      <c r="B20" s="115">
        <v>3227</v>
      </c>
      <c r="C20" s="115" t="s">
        <v>27</v>
      </c>
      <c r="D20" s="136"/>
      <c r="E20" s="117">
        <v>51.98</v>
      </c>
      <c r="F20" s="117"/>
      <c r="G20" s="117"/>
      <c r="H20" s="117">
        <v>332.48</v>
      </c>
      <c r="I20" s="118">
        <v>0</v>
      </c>
      <c r="J20" s="118">
        <v>0</v>
      </c>
    </row>
    <row r="21" spans="1:10" ht="27" customHeight="1" x14ac:dyDescent="0.25">
      <c r="A21" s="111"/>
      <c r="B21" s="110" t="s">
        <v>11</v>
      </c>
      <c r="C21" s="110" t="s">
        <v>12</v>
      </c>
      <c r="D21" s="112"/>
      <c r="E21" s="113">
        <f>SUM(E22:E29)</f>
        <v>13533.98</v>
      </c>
      <c r="F21" s="119"/>
      <c r="G21" s="119"/>
      <c r="H21" s="119">
        <f>SUM(H22:H29)</f>
        <v>16579.89</v>
      </c>
      <c r="I21" s="120">
        <f t="shared" ref="I21:I30" si="2">H21/E21*100</f>
        <v>122.50564874486294</v>
      </c>
      <c r="J21" s="120">
        <v>0</v>
      </c>
    </row>
    <row r="22" spans="1:10" ht="27" customHeight="1" x14ac:dyDescent="0.25">
      <c r="A22" s="135"/>
      <c r="B22" s="115">
        <v>3231</v>
      </c>
      <c r="C22" s="115" t="s">
        <v>38</v>
      </c>
      <c r="D22" s="136"/>
      <c r="E22" s="117">
        <v>1586.73</v>
      </c>
      <c r="F22" s="117"/>
      <c r="G22" s="117"/>
      <c r="H22" s="117">
        <v>1384.82</v>
      </c>
      <c r="I22" s="118">
        <f t="shared" si="2"/>
        <v>87.27508775910205</v>
      </c>
      <c r="J22" s="118">
        <v>0</v>
      </c>
    </row>
    <row r="23" spans="1:10" ht="27" customHeight="1" x14ac:dyDescent="0.25">
      <c r="A23" s="135"/>
      <c r="B23" s="115">
        <v>3232</v>
      </c>
      <c r="C23" s="115" t="s">
        <v>17</v>
      </c>
      <c r="D23" s="136"/>
      <c r="E23" s="117">
        <v>5087.91</v>
      </c>
      <c r="F23" s="117"/>
      <c r="G23" s="117"/>
      <c r="H23" s="117">
        <v>5940.43</v>
      </c>
      <c r="I23" s="118">
        <f t="shared" si="2"/>
        <v>116.75579953261752</v>
      </c>
      <c r="J23" s="118">
        <v>0</v>
      </c>
    </row>
    <row r="24" spans="1:10" ht="27" customHeight="1" x14ac:dyDescent="0.25">
      <c r="A24" s="135"/>
      <c r="B24" s="115">
        <v>3233</v>
      </c>
      <c r="C24" s="115" t="s">
        <v>32</v>
      </c>
      <c r="D24" s="136"/>
      <c r="E24" s="117">
        <v>53.66</v>
      </c>
      <c r="F24" s="117"/>
      <c r="G24" s="117"/>
      <c r="H24" s="117">
        <v>40</v>
      </c>
      <c r="I24" s="118">
        <f t="shared" si="2"/>
        <v>74.543421543048822</v>
      </c>
      <c r="J24" s="118">
        <v>0</v>
      </c>
    </row>
    <row r="25" spans="1:10" ht="27" customHeight="1" x14ac:dyDescent="0.25">
      <c r="A25" s="135"/>
      <c r="B25" s="115">
        <v>3234</v>
      </c>
      <c r="C25" s="115" t="s">
        <v>39</v>
      </c>
      <c r="D25" s="136"/>
      <c r="E25" s="117">
        <v>4000.95</v>
      </c>
      <c r="F25" s="117"/>
      <c r="G25" s="117"/>
      <c r="H25" s="117">
        <v>5204.34</v>
      </c>
      <c r="I25" s="118">
        <f t="shared" si="2"/>
        <v>130.07760656844002</v>
      </c>
      <c r="J25" s="118">
        <v>0</v>
      </c>
    </row>
    <row r="26" spans="1:10" ht="27" customHeight="1" x14ac:dyDescent="0.25">
      <c r="A26" s="135"/>
      <c r="B26" s="115">
        <v>3236</v>
      </c>
      <c r="C26" s="115" t="s">
        <v>43</v>
      </c>
      <c r="D26" s="136"/>
      <c r="E26" s="117">
        <v>235.38</v>
      </c>
      <c r="F26" s="117"/>
      <c r="G26" s="117"/>
      <c r="H26" s="117">
        <v>50</v>
      </c>
      <c r="I26" s="118">
        <f t="shared" si="2"/>
        <v>21.242246579998302</v>
      </c>
      <c r="J26" s="118">
        <v>0</v>
      </c>
    </row>
    <row r="27" spans="1:10" ht="27" customHeight="1" x14ac:dyDescent="0.25">
      <c r="A27" s="135"/>
      <c r="B27" s="115">
        <v>3237</v>
      </c>
      <c r="C27" s="115" t="s">
        <v>194</v>
      </c>
      <c r="D27" s="136"/>
      <c r="E27" s="117">
        <v>741.45</v>
      </c>
      <c r="F27" s="117"/>
      <c r="G27" s="117"/>
      <c r="H27" s="117">
        <v>497.7</v>
      </c>
      <c r="I27" s="118">
        <f t="shared" si="2"/>
        <v>67.125227594578192</v>
      </c>
      <c r="J27" s="118">
        <v>0</v>
      </c>
    </row>
    <row r="28" spans="1:10" ht="27" customHeight="1" x14ac:dyDescent="0.25">
      <c r="A28" s="135"/>
      <c r="B28" s="115">
        <v>3238</v>
      </c>
      <c r="C28" s="115" t="s">
        <v>22</v>
      </c>
      <c r="D28" s="136"/>
      <c r="E28" s="117">
        <v>652.26</v>
      </c>
      <c r="F28" s="117"/>
      <c r="G28" s="117"/>
      <c r="H28" s="117">
        <v>736.08</v>
      </c>
      <c r="I28" s="118">
        <f t="shared" si="2"/>
        <v>112.85070370711068</v>
      </c>
      <c r="J28" s="118">
        <v>0</v>
      </c>
    </row>
    <row r="29" spans="1:10" ht="27" customHeight="1" x14ac:dyDescent="0.25">
      <c r="A29" s="135"/>
      <c r="B29" s="115">
        <v>3239</v>
      </c>
      <c r="C29" s="115" t="s">
        <v>15</v>
      </c>
      <c r="D29" s="136"/>
      <c r="E29" s="117">
        <v>1175.6400000000001</v>
      </c>
      <c r="F29" s="117"/>
      <c r="G29" s="117"/>
      <c r="H29" s="117">
        <v>2726.52</v>
      </c>
      <c r="I29" s="118">
        <f t="shared" si="2"/>
        <v>231.91793406144737</v>
      </c>
      <c r="J29" s="118">
        <v>0</v>
      </c>
    </row>
    <row r="30" spans="1:10" s="138" customFormat="1" ht="27" customHeight="1" x14ac:dyDescent="0.25">
      <c r="A30" s="111"/>
      <c r="B30" s="110">
        <v>324</v>
      </c>
      <c r="C30" s="110" t="s">
        <v>206</v>
      </c>
      <c r="D30" s="112"/>
      <c r="E30" s="113">
        <v>53.1</v>
      </c>
      <c r="F30" s="119"/>
      <c r="G30" s="119"/>
      <c r="H30" s="119">
        <f>H31</f>
        <v>0</v>
      </c>
      <c r="I30" s="120">
        <f t="shared" si="2"/>
        <v>0</v>
      </c>
      <c r="J30" s="120">
        <v>0</v>
      </c>
    </row>
    <row r="31" spans="1:10" ht="27" customHeight="1" x14ac:dyDescent="0.25">
      <c r="A31" s="135"/>
      <c r="B31" s="115">
        <v>3241</v>
      </c>
      <c r="C31" s="115" t="s">
        <v>206</v>
      </c>
      <c r="D31" s="136"/>
      <c r="E31" s="114">
        <v>53.1</v>
      </c>
      <c r="F31" s="117"/>
      <c r="G31" s="117"/>
      <c r="H31" s="117">
        <v>0</v>
      </c>
      <c r="I31" s="118">
        <v>0</v>
      </c>
      <c r="J31" s="118">
        <v>0</v>
      </c>
    </row>
    <row r="32" spans="1:10" s="138" customFormat="1" ht="27" customHeight="1" x14ac:dyDescent="0.25">
      <c r="A32" s="111"/>
      <c r="B32" s="110">
        <v>329</v>
      </c>
      <c r="C32" s="110" t="s">
        <v>23</v>
      </c>
      <c r="D32" s="112"/>
      <c r="E32" s="113">
        <f>SUM(E33:E35)</f>
        <v>1932.7199999999998</v>
      </c>
      <c r="F32" s="119"/>
      <c r="G32" s="119"/>
      <c r="H32" s="119">
        <f>SUM(H33:H35)</f>
        <v>1463.87</v>
      </c>
      <c r="I32" s="120">
        <f t="shared" ref="I32:I38" si="3">H32/E32*100</f>
        <v>75.741442112670228</v>
      </c>
      <c r="J32" s="120">
        <v>0</v>
      </c>
    </row>
    <row r="33" spans="1:10" ht="27" customHeight="1" x14ac:dyDescent="0.25">
      <c r="A33" s="135"/>
      <c r="B33" s="115">
        <v>3293</v>
      </c>
      <c r="C33" s="115" t="s">
        <v>195</v>
      </c>
      <c r="D33" s="136"/>
      <c r="E33" s="117">
        <v>242.67</v>
      </c>
      <c r="F33" s="117"/>
      <c r="G33" s="117"/>
      <c r="H33" s="117">
        <v>83.26</v>
      </c>
      <c r="I33" s="118">
        <f t="shared" si="3"/>
        <v>34.309968269666626</v>
      </c>
      <c r="J33" s="118">
        <v>0</v>
      </c>
    </row>
    <row r="34" spans="1:10" ht="27" customHeight="1" x14ac:dyDescent="0.25">
      <c r="A34" s="135"/>
      <c r="B34" s="115">
        <v>3294</v>
      </c>
      <c r="C34" s="115" t="s">
        <v>196</v>
      </c>
      <c r="D34" s="136"/>
      <c r="E34" s="117">
        <v>500</v>
      </c>
      <c r="F34" s="117"/>
      <c r="G34" s="117"/>
      <c r="H34" s="117">
        <v>185</v>
      </c>
      <c r="I34" s="118">
        <f t="shared" si="3"/>
        <v>37</v>
      </c>
      <c r="J34" s="118">
        <v>0</v>
      </c>
    </row>
    <row r="35" spans="1:10" ht="27" customHeight="1" x14ac:dyDescent="0.25">
      <c r="A35" s="135"/>
      <c r="B35" s="115">
        <v>3299</v>
      </c>
      <c r="C35" s="115" t="s">
        <v>23</v>
      </c>
      <c r="D35" s="136"/>
      <c r="E35" s="117">
        <v>1190.05</v>
      </c>
      <c r="F35" s="117"/>
      <c r="G35" s="117"/>
      <c r="H35" s="117">
        <v>1195.6099999999999</v>
      </c>
      <c r="I35" s="118">
        <f t="shared" si="3"/>
        <v>100.46720726019916</v>
      </c>
      <c r="J35" s="118">
        <v>0</v>
      </c>
    </row>
    <row r="36" spans="1:10" ht="27" customHeight="1" x14ac:dyDescent="0.25">
      <c r="A36" s="111"/>
      <c r="B36" s="110">
        <v>34</v>
      </c>
      <c r="C36" s="110" t="s">
        <v>145</v>
      </c>
      <c r="D36" s="112"/>
      <c r="E36" s="113">
        <f>E37</f>
        <v>554.46</v>
      </c>
      <c r="F36" s="119">
        <v>1310</v>
      </c>
      <c r="G36" s="119"/>
      <c r="H36" s="119">
        <f>H37</f>
        <v>917.38</v>
      </c>
      <c r="I36" s="120">
        <f t="shared" si="3"/>
        <v>165.45467662229916</v>
      </c>
      <c r="J36" s="120">
        <f>H36/F36*100</f>
        <v>70.029007633587781</v>
      </c>
    </row>
    <row r="37" spans="1:10" ht="27" customHeight="1" x14ac:dyDescent="0.25">
      <c r="A37" s="111"/>
      <c r="B37" s="110">
        <v>343</v>
      </c>
      <c r="C37" s="110" t="s">
        <v>24</v>
      </c>
      <c r="D37" s="112"/>
      <c r="E37" s="113">
        <f>SUM(E38:E39)</f>
        <v>554.46</v>
      </c>
      <c r="F37" s="119"/>
      <c r="G37" s="117"/>
      <c r="H37" s="119">
        <f>SUM(H38:H39)</f>
        <v>917.38</v>
      </c>
      <c r="I37" s="120">
        <f t="shared" si="3"/>
        <v>165.45467662229916</v>
      </c>
      <c r="J37" s="120">
        <v>0</v>
      </c>
    </row>
    <row r="38" spans="1:10" ht="27" customHeight="1" x14ac:dyDescent="0.25">
      <c r="A38" s="135"/>
      <c r="B38" s="115">
        <v>3431</v>
      </c>
      <c r="C38" s="115" t="s">
        <v>26</v>
      </c>
      <c r="D38" s="136"/>
      <c r="E38" s="117">
        <v>554.46</v>
      </c>
      <c r="F38" s="117"/>
      <c r="G38" s="117"/>
      <c r="H38" s="117">
        <v>917.38</v>
      </c>
      <c r="I38" s="118">
        <f t="shared" si="3"/>
        <v>165.45467662229916</v>
      </c>
      <c r="J38" s="118">
        <v>0</v>
      </c>
    </row>
    <row r="39" spans="1:10" ht="27" customHeight="1" x14ac:dyDescent="0.25">
      <c r="A39" s="115"/>
      <c r="B39" s="115">
        <v>3433</v>
      </c>
      <c r="C39" s="115" t="s">
        <v>197</v>
      </c>
      <c r="D39" s="116"/>
      <c r="E39" s="117">
        <v>0</v>
      </c>
      <c r="F39" s="117"/>
      <c r="G39" s="117"/>
      <c r="H39" s="117"/>
      <c r="I39" s="118">
        <v>0</v>
      </c>
      <c r="J39" s="118">
        <v>0</v>
      </c>
    </row>
    <row r="40" spans="1:10" s="138" customFormat="1" ht="27" customHeight="1" x14ac:dyDescent="0.25">
      <c r="A40" s="110" t="s">
        <v>200</v>
      </c>
      <c r="B40" s="111" t="s">
        <v>3</v>
      </c>
      <c r="C40" s="110" t="s">
        <v>201</v>
      </c>
      <c r="D40" s="139">
        <v>48007</v>
      </c>
      <c r="E40" s="113">
        <f>E41</f>
        <v>44078.44</v>
      </c>
      <c r="F40" s="119">
        <f>F41</f>
        <v>86416</v>
      </c>
      <c r="G40" s="119"/>
      <c r="H40" s="119">
        <f>H41</f>
        <v>50490</v>
      </c>
      <c r="I40" s="120">
        <f t="shared" ref="I40:I46" si="4">H40/E40*100</f>
        <v>114.54579608534239</v>
      </c>
      <c r="J40" s="120">
        <f>H40/F40*100</f>
        <v>58.426680244399186</v>
      </c>
    </row>
    <row r="41" spans="1:10" s="138" customFormat="1" ht="27" customHeight="1" x14ac:dyDescent="0.25">
      <c r="A41" s="110"/>
      <c r="B41" s="110">
        <v>3</v>
      </c>
      <c r="C41" s="110" t="s">
        <v>144</v>
      </c>
      <c r="D41" s="139"/>
      <c r="E41" s="113">
        <f>E42</f>
        <v>44078.44</v>
      </c>
      <c r="F41" s="119">
        <f>F42</f>
        <v>86416</v>
      </c>
      <c r="G41" s="119"/>
      <c r="H41" s="119">
        <f>H42</f>
        <v>50490</v>
      </c>
      <c r="I41" s="120">
        <f t="shared" si="4"/>
        <v>114.54579608534239</v>
      </c>
      <c r="J41" s="120">
        <f>H41/F41*100</f>
        <v>58.426680244399186</v>
      </c>
    </row>
    <row r="42" spans="1:10" s="138" customFormat="1" ht="27" customHeight="1" x14ac:dyDescent="0.25">
      <c r="A42" s="110"/>
      <c r="B42" s="110">
        <v>32</v>
      </c>
      <c r="C42" s="110" t="s">
        <v>143</v>
      </c>
      <c r="D42" s="139"/>
      <c r="E42" s="113">
        <f>E43+E45+E47+E50</f>
        <v>44078.44</v>
      </c>
      <c r="F42" s="119">
        <v>86416</v>
      </c>
      <c r="G42" s="119"/>
      <c r="H42" s="119">
        <f>H43+H45+H47+H50</f>
        <v>50490</v>
      </c>
      <c r="I42" s="120">
        <f t="shared" si="4"/>
        <v>114.54579608534239</v>
      </c>
      <c r="J42" s="120">
        <f>H42/F42*100</f>
        <v>58.426680244399186</v>
      </c>
    </row>
    <row r="43" spans="1:10" s="138" customFormat="1" ht="27" customHeight="1" x14ac:dyDescent="0.25">
      <c r="A43" s="110"/>
      <c r="B43" s="110">
        <v>321</v>
      </c>
      <c r="C43" s="110" t="s">
        <v>5</v>
      </c>
      <c r="D43" s="139"/>
      <c r="E43" s="113">
        <f>E44</f>
        <v>14547.44</v>
      </c>
      <c r="F43" s="119"/>
      <c r="G43" s="119"/>
      <c r="H43" s="119">
        <f>H44</f>
        <v>23124.45</v>
      </c>
      <c r="I43" s="120">
        <f t="shared" si="4"/>
        <v>158.95889586071502</v>
      </c>
      <c r="J43" s="120">
        <v>0</v>
      </c>
    </row>
    <row r="44" spans="1:10" ht="27" customHeight="1" x14ac:dyDescent="0.25">
      <c r="A44" s="115"/>
      <c r="B44" s="115">
        <v>3212</v>
      </c>
      <c r="C44" s="115" t="s">
        <v>202</v>
      </c>
      <c r="D44" s="116"/>
      <c r="E44" s="114">
        <v>14547.44</v>
      </c>
      <c r="F44" s="117"/>
      <c r="G44" s="117"/>
      <c r="H44" s="117">
        <v>23124.45</v>
      </c>
      <c r="I44" s="118">
        <f t="shared" si="4"/>
        <v>158.95889586071502</v>
      </c>
      <c r="J44" s="118">
        <v>0</v>
      </c>
    </row>
    <row r="45" spans="1:10" s="138" customFormat="1" ht="27" customHeight="1" x14ac:dyDescent="0.25">
      <c r="A45" s="110"/>
      <c r="B45" s="140">
        <v>322</v>
      </c>
      <c r="C45" s="110" t="s">
        <v>192</v>
      </c>
      <c r="D45" s="139"/>
      <c r="E45" s="113">
        <f>E46</f>
        <v>27786.54</v>
      </c>
      <c r="F45" s="119"/>
      <c r="G45" s="119"/>
      <c r="H45" s="119">
        <f>H46</f>
        <v>24112.47</v>
      </c>
      <c r="I45" s="120">
        <f t="shared" si="4"/>
        <v>86.777518899438363</v>
      </c>
      <c r="J45" s="120">
        <v>0</v>
      </c>
    </row>
    <row r="46" spans="1:10" ht="27" customHeight="1" x14ac:dyDescent="0.25">
      <c r="A46" s="115"/>
      <c r="B46" s="141">
        <v>3223</v>
      </c>
      <c r="C46" s="115" t="s">
        <v>31</v>
      </c>
      <c r="D46" s="116"/>
      <c r="E46" s="114">
        <v>27786.54</v>
      </c>
      <c r="F46" s="117"/>
      <c r="G46" s="117"/>
      <c r="H46" s="117">
        <v>24112.47</v>
      </c>
      <c r="I46" s="118">
        <f t="shared" si="4"/>
        <v>86.777518899438363</v>
      </c>
      <c r="J46" s="118">
        <v>0</v>
      </c>
    </row>
    <row r="47" spans="1:10" s="138" customFormat="1" ht="27" customHeight="1" x14ac:dyDescent="0.25">
      <c r="A47" s="110"/>
      <c r="B47" s="140">
        <v>323</v>
      </c>
      <c r="C47" s="110" t="s">
        <v>12</v>
      </c>
      <c r="D47" s="139"/>
      <c r="E47" s="113">
        <f>E48</f>
        <v>598</v>
      </c>
      <c r="F47" s="119"/>
      <c r="G47" s="119"/>
      <c r="H47" s="119">
        <f>SUM(H48:H49)</f>
        <v>1816.35</v>
      </c>
      <c r="I47" s="120">
        <v>0</v>
      </c>
      <c r="J47" s="120">
        <v>0</v>
      </c>
    </row>
    <row r="48" spans="1:10" ht="27" customHeight="1" x14ac:dyDescent="0.25">
      <c r="A48" s="115"/>
      <c r="B48" s="141">
        <v>3235</v>
      </c>
      <c r="C48" s="115" t="s">
        <v>251</v>
      </c>
      <c r="D48" s="116"/>
      <c r="E48" s="114">
        <v>598</v>
      </c>
      <c r="F48" s="117"/>
      <c r="G48" s="117"/>
      <c r="H48" s="117">
        <v>874</v>
      </c>
      <c r="I48" s="118">
        <v>0</v>
      </c>
      <c r="J48" s="118">
        <v>0</v>
      </c>
    </row>
    <row r="49" spans="1:11" ht="27" customHeight="1" x14ac:dyDescent="0.25">
      <c r="A49" s="115"/>
      <c r="B49" s="141">
        <v>3236</v>
      </c>
      <c r="C49" s="115" t="s">
        <v>43</v>
      </c>
      <c r="D49" s="116"/>
      <c r="E49" s="114">
        <v>0</v>
      </c>
      <c r="F49" s="117"/>
      <c r="G49" s="117"/>
      <c r="H49" s="117">
        <v>942.35</v>
      </c>
      <c r="I49" s="118">
        <v>0</v>
      </c>
      <c r="J49" s="118">
        <v>0</v>
      </c>
    </row>
    <row r="50" spans="1:11" s="138" customFormat="1" ht="27" customHeight="1" x14ac:dyDescent="0.25">
      <c r="A50" s="110"/>
      <c r="B50" s="140">
        <v>329</v>
      </c>
      <c r="C50" s="110" t="s">
        <v>23</v>
      </c>
      <c r="D50" s="139"/>
      <c r="E50" s="113">
        <f>E51</f>
        <v>1146.46</v>
      </c>
      <c r="F50" s="119"/>
      <c r="G50" s="119"/>
      <c r="H50" s="119">
        <f>H51</f>
        <v>1436.73</v>
      </c>
      <c r="I50" s="120">
        <f t="shared" ref="I50:I56" si="5">H50/E50*100</f>
        <v>125.31880745948398</v>
      </c>
      <c r="J50" s="120">
        <v>0</v>
      </c>
    </row>
    <row r="51" spans="1:11" ht="27" customHeight="1" x14ac:dyDescent="0.25">
      <c r="A51" s="115"/>
      <c r="B51" s="141">
        <v>3292</v>
      </c>
      <c r="C51" s="115" t="s">
        <v>203</v>
      </c>
      <c r="D51" s="116"/>
      <c r="E51" s="114">
        <v>1146.46</v>
      </c>
      <c r="F51" s="117"/>
      <c r="G51" s="117"/>
      <c r="H51" s="117">
        <v>1436.73</v>
      </c>
      <c r="I51" s="118">
        <f t="shared" si="5"/>
        <v>125.31880745948398</v>
      </c>
      <c r="J51" s="118">
        <v>0</v>
      </c>
    </row>
    <row r="52" spans="1:11" s="138" customFormat="1" ht="27" customHeight="1" x14ac:dyDescent="0.25">
      <c r="A52" s="110" t="s">
        <v>204</v>
      </c>
      <c r="B52" s="111" t="s">
        <v>3</v>
      </c>
      <c r="C52" s="110" t="s">
        <v>205</v>
      </c>
      <c r="D52" s="139"/>
      <c r="E52" s="113">
        <f>E53+E94+E99+E108</f>
        <v>40811.990000000005</v>
      </c>
      <c r="F52" s="119">
        <f>F53+F94+F99+F109</f>
        <v>1551748</v>
      </c>
      <c r="G52" s="119"/>
      <c r="H52" s="119">
        <f>H53+H94+H99+H108</f>
        <v>97746.930000000008</v>
      </c>
      <c r="I52" s="120">
        <f t="shared" si="5"/>
        <v>239.50542475385296</v>
      </c>
      <c r="J52" s="120">
        <f>H52/F52*100</f>
        <v>6.2991497330752173</v>
      </c>
    </row>
    <row r="53" spans="1:11" s="138" customFormat="1" ht="27" customHeight="1" x14ac:dyDescent="0.25">
      <c r="A53" s="110"/>
      <c r="B53" s="110">
        <v>3</v>
      </c>
      <c r="C53" s="110" t="s">
        <v>144</v>
      </c>
      <c r="D53" s="139">
        <v>32400</v>
      </c>
      <c r="E53" s="113">
        <f>E54+E61+E89</f>
        <v>39289.490000000005</v>
      </c>
      <c r="F53" s="119">
        <f>F54+F61+F89</f>
        <v>1541598</v>
      </c>
      <c r="G53" s="119"/>
      <c r="H53" s="119">
        <f>H54+H61+H89</f>
        <v>93850.83</v>
      </c>
      <c r="I53" s="120">
        <f t="shared" si="5"/>
        <v>238.8700642334629</v>
      </c>
      <c r="J53" s="120">
        <f>H53/F53*100</f>
        <v>6.0878925634309331</v>
      </c>
    </row>
    <row r="54" spans="1:11" s="138" customFormat="1" ht="27" customHeight="1" x14ac:dyDescent="0.25">
      <c r="A54" s="110"/>
      <c r="B54" s="110">
        <v>31</v>
      </c>
      <c r="C54" s="110" t="s">
        <v>182</v>
      </c>
      <c r="D54" s="139"/>
      <c r="E54" s="113">
        <f>E55+E57+E59</f>
        <v>9882.99</v>
      </c>
      <c r="F54" s="119">
        <v>22503</v>
      </c>
      <c r="G54" s="119"/>
      <c r="H54" s="119">
        <f>H55+H57+H59</f>
        <v>14864.21</v>
      </c>
      <c r="I54" s="120">
        <f t="shared" si="5"/>
        <v>150.40195325503717</v>
      </c>
      <c r="J54" s="120">
        <f>H54/F54*100</f>
        <v>66.054348309114346</v>
      </c>
    </row>
    <row r="55" spans="1:11" s="138" customFormat="1" ht="27" customHeight="1" x14ac:dyDescent="0.25">
      <c r="A55" s="110"/>
      <c r="B55" s="110">
        <v>311</v>
      </c>
      <c r="C55" s="110" t="s">
        <v>183</v>
      </c>
      <c r="D55" s="139"/>
      <c r="E55" s="113">
        <f>E56</f>
        <v>8225.75</v>
      </c>
      <c r="F55" s="119"/>
      <c r="G55" s="119"/>
      <c r="H55" s="119">
        <f>H56</f>
        <v>12415.64</v>
      </c>
      <c r="I55" s="120">
        <f t="shared" si="5"/>
        <v>150.93626720967691</v>
      </c>
      <c r="J55" s="120">
        <v>0</v>
      </c>
    </row>
    <row r="56" spans="1:11" ht="27" customHeight="1" x14ac:dyDescent="0.25">
      <c r="A56" s="110"/>
      <c r="B56" s="115">
        <v>3111</v>
      </c>
      <c r="C56" s="115" t="s">
        <v>184</v>
      </c>
      <c r="D56" s="116"/>
      <c r="E56" s="114">
        <v>8225.75</v>
      </c>
      <c r="F56" s="117"/>
      <c r="G56" s="117"/>
      <c r="H56" s="117">
        <v>12415.64</v>
      </c>
      <c r="I56" s="118">
        <f t="shared" si="5"/>
        <v>150.93626720967691</v>
      </c>
      <c r="J56" s="118">
        <v>0</v>
      </c>
      <c r="K56" s="153"/>
    </row>
    <row r="57" spans="1:11" s="138" customFormat="1" ht="27" customHeight="1" x14ac:dyDescent="0.25">
      <c r="A57" s="110"/>
      <c r="B57" s="110">
        <v>312</v>
      </c>
      <c r="C57" s="110" t="s">
        <v>213</v>
      </c>
      <c r="D57" s="139"/>
      <c r="E57" s="113">
        <f>E58</f>
        <v>300</v>
      </c>
      <c r="F57" s="119"/>
      <c r="G57" s="119"/>
      <c r="H57" s="119">
        <f>H58</f>
        <v>400</v>
      </c>
      <c r="I57" s="120">
        <v>0</v>
      </c>
      <c r="J57" s="120">
        <v>0</v>
      </c>
      <c r="K57" s="154"/>
    </row>
    <row r="58" spans="1:11" ht="27" customHeight="1" x14ac:dyDescent="0.25">
      <c r="A58" s="110"/>
      <c r="B58" s="115">
        <v>3121</v>
      </c>
      <c r="C58" s="115" t="s">
        <v>213</v>
      </c>
      <c r="D58" s="116"/>
      <c r="E58" s="114">
        <v>300</v>
      </c>
      <c r="F58" s="117"/>
      <c r="G58" s="117"/>
      <c r="H58" s="117">
        <v>400</v>
      </c>
      <c r="I58" s="118">
        <v>0</v>
      </c>
      <c r="J58" s="118">
        <v>0</v>
      </c>
    </row>
    <row r="59" spans="1:11" ht="27" customHeight="1" x14ac:dyDescent="0.25">
      <c r="A59" s="110"/>
      <c r="B59" s="110">
        <v>313</v>
      </c>
      <c r="C59" s="110" t="s">
        <v>186</v>
      </c>
      <c r="D59" s="116"/>
      <c r="E59" s="113">
        <f>E60</f>
        <v>1357.24</v>
      </c>
      <c r="F59" s="119"/>
      <c r="G59" s="119"/>
      <c r="H59" s="119">
        <f>H60</f>
        <v>2048.5700000000002</v>
      </c>
      <c r="I59" s="120">
        <f>H59/E59*100</f>
        <v>150.93645928501962</v>
      </c>
      <c r="J59" s="120">
        <v>0</v>
      </c>
    </row>
    <row r="60" spans="1:11" ht="27" customHeight="1" x14ac:dyDescent="0.25">
      <c r="A60" s="110"/>
      <c r="B60" s="115">
        <v>3132</v>
      </c>
      <c r="C60" s="115" t="s">
        <v>187</v>
      </c>
      <c r="D60" s="116"/>
      <c r="E60" s="114">
        <v>1357.24</v>
      </c>
      <c r="F60" s="117"/>
      <c r="G60" s="117"/>
      <c r="H60" s="117">
        <v>2048.5700000000002</v>
      </c>
      <c r="I60" s="118">
        <f>H60/E60*100</f>
        <v>150.93645928501962</v>
      </c>
      <c r="J60" s="118">
        <v>0</v>
      </c>
      <c r="K60" s="153"/>
    </row>
    <row r="61" spans="1:11" s="138" customFormat="1" ht="27" customHeight="1" x14ac:dyDescent="0.25">
      <c r="A61" s="110"/>
      <c r="B61" s="110">
        <v>32</v>
      </c>
      <c r="C61" s="110" t="s">
        <v>143</v>
      </c>
      <c r="D61" s="139"/>
      <c r="E61" s="113">
        <f>E62+E66+E72+E81+E83</f>
        <v>29223.24</v>
      </c>
      <c r="F61" s="119">
        <v>1517395</v>
      </c>
      <c r="G61" s="119"/>
      <c r="H61" s="119">
        <f>H62+H66+H72+H81+H83</f>
        <v>78927.290000000008</v>
      </c>
      <c r="I61" s="120">
        <f>H61/E61*100</f>
        <v>270.08398110544897</v>
      </c>
      <c r="J61" s="120">
        <f>H61/F61*100</f>
        <v>5.2014992800160806</v>
      </c>
    </row>
    <row r="62" spans="1:11" s="138" customFormat="1" ht="27" customHeight="1" x14ac:dyDescent="0.25">
      <c r="A62" s="110"/>
      <c r="B62" s="110">
        <v>321</v>
      </c>
      <c r="C62" s="110" t="s">
        <v>5</v>
      </c>
      <c r="D62" s="139"/>
      <c r="E62" s="113">
        <f>SUM(E63:E64)</f>
        <v>3041.22</v>
      </c>
      <c r="F62" s="119"/>
      <c r="G62" s="119"/>
      <c r="H62" s="119">
        <f>SUM(H63:H65)</f>
        <v>10136.94</v>
      </c>
      <c r="I62" s="120">
        <f>H62/E62*100</f>
        <v>333.31820782449154</v>
      </c>
      <c r="J62" s="120">
        <v>0</v>
      </c>
    </row>
    <row r="63" spans="1:11" ht="27" customHeight="1" x14ac:dyDescent="0.25">
      <c r="A63" s="110"/>
      <c r="B63" s="115">
        <v>3211</v>
      </c>
      <c r="C63" s="115" t="s">
        <v>8</v>
      </c>
      <c r="D63" s="116"/>
      <c r="E63" s="114">
        <v>2582.4699999999998</v>
      </c>
      <c r="F63" s="117"/>
      <c r="G63" s="117"/>
      <c r="H63" s="117">
        <v>9460.19</v>
      </c>
      <c r="I63" s="118">
        <f>H63/E63*100</f>
        <v>366.32332611801883</v>
      </c>
      <c r="J63" s="118">
        <v>0</v>
      </c>
    </row>
    <row r="64" spans="1:11" ht="27" customHeight="1" x14ac:dyDescent="0.25">
      <c r="A64" s="110"/>
      <c r="B64" s="115">
        <v>3212</v>
      </c>
      <c r="C64" s="115" t="s">
        <v>202</v>
      </c>
      <c r="D64" s="116"/>
      <c r="E64" s="114">
        <v>458.75</v>
      </c>
      <c r="F64" s="117"/>
      <c r="G64" s="117"/>
      <c r="H64" s="117">
        <v>466.75</v>
      </c>
      <c r="I64" s="118">
        <v>0</v>
      </c>
      <c r="J64" s="118">
        <v>0</v>
      </c>
    </row>
    <row r="65" spans="1:10" ht="27" customHeight="1" x14ac:dyDescent="0.25">
      <c r="A65" s="110"/>
      <c r="B65" s="115">
        <v>3213</v>
      </c>
      <c r="C65" s="115" t="s">
        <v>190</v>
      </c>
      <c r="D65" s="116"/>
      <c r="E65" s="114">
        <v>0</v>
      </c>
      <c r="F65" s="117"/>
      <c r="G65" s="117"/>
      <c r="H65" s="117">
        <v>210</v>
      </c>
      <c r="I65" s="118">
        <v>0</v>
      </c>
      <c r="J65" s="118">
        <v>0</v>
      </c>
    </row>
    <row r="66" spans="1:10" s="138" customFormat="1" ht="27" customHeight="1" x14ac:dyDescent="0.25">
      <c r="A66" s="110"/>
      <c r="B66" s="110">
        <v>322</v>
      </c>
      <c r="C66" s="110" t="s">
        <v>192</v>
      </c>
      <c r="D66" s="139"/>
      <c r="E66" s="113">
        <f>SUM(E67:E71)</f>
        <v>1722.98</v>
      </c>
      <c r="F66" s="119"/>
      <c r="G66" s="119"/>
      <c r="H66" s="119">
        <f>SUM(H67:H71)</f>
        <v>4104.62</v>
      </c>
      <c r="I66" s="120">
        <f>H66/E66*100</f>
        <v>238.22795389383509</v>
      </c>
      <c r="J66" s="120">
        <v>0</v>
      </c>
    </row>
    <row r="67" spans="1:10" ht="27" customHeight="1" x14ac:dyDescent="0.25">
      <c r="A67" s="110"/>
      <c r="B67" s="115">
        <v>3221</v>
      </c>
      <c r="C67" s="115" t="s">
        <v>34</v>
      </c>
      <c r="D67" s="116"/>
      <c r="E67" s="117">
        <v>0</v>
      </c>
      <c r="F67" s="117"/>
      <c r="G67" s="117"/>
      <c r="H67" s="117">
        <v>1467.24</v>
      </c>
      <c r="I67" s="118">
        <v>0</v>
      </c>
      <c r="J67" s="118">
        <v>0</v>
      </c>
    </row>
    <row r="68" spans="1:10" ht="27" customHeight="1" x14ac:dyDescent="0.25">
      <c r="A68" s="110"/>
      <c r="B68" s="115">
        <v>3222</v>
      </c>
      <c r="C68" s="115" t="s">
        <v>42</v>
      </c>
      <c r="D68" s="116"/>
      <c r="E68" s="117">
        <v>0.09</v>
      </c>
      <c r="F68" s="117"/>
      <c r="G68" s="117"/>
      <c r="H68" s="117">
        <v>0.01</v>
      </c>
      <c r="I68" s="118">
        <v>0</v>
      </c>
      <c r="J68" s="118">
        <v>0</v>
      </c>
    </row>
    <row r="69" spans="1:10" ht="27" customHeight="1" x14ac:dyDescent="0.25">
      <c r="A69" s="110"/>
      <c r="B69" s="115">
        <v>3224</v>
      </c>
      <c r="C69" s="115" t="s">
        <v>193</v>
      </c>
      <c r="D69" s="116"/>
      <c r="E69" s="117">
        <v>0</v>
      </c>
      <c r="F69" s="117"/>
      <c r="G69" s="117"/>
      <c r="H69" s="117">
        <v>61.91</v>
      </c>
      <c r="I69" s="118">
        <v>0</v>
      </c>
      <c r="J69" s="118">
        <v>0</v>
      </c>
    </row>
    <row r="70" spans="1:10" ht="27" customHeight="1" x14ac:dyDescent="0.25">
      <c r="A70" s="110"/>
      <c r="B70" s="115">
        <v>3225</v>
      </c>
      <c r="C70" s="115" t="s">
        <v>36</v>
      </c>
      <c r="D70" s="116"/>
      <c r="E70" s="117">
        <v>1106.5</v>
      </c>
      <c r="F70" s="117"/>
      <c r="G70" s="117"/>
      <c r="H70" s="117">
        <v>2240.7600000000002</v>
      </c>
      <c r="I70" s="118">
        <v>0</v>
      </c>
      <c r="J70" s="118">
        <v>0</v>
      </c>
    </row>
    <row r="71" spans="1:10" ht="27" customHeight="1" x14ac:dyDescent="0.25">
      <c r="A71" s="110"/>
      <c r="B71" s="115">
        <v>3227</v>
      </c>
      <c r="C71" s="115" t="s">
        <v>27</v>
      </c>
      <c r="D71" s="116"/>
      <c r="E71" s="117">
        <v>616.39</v>
      </c>
      <c r="F71" s="117"/>
      <c r="G71" s="117"/>
      <c r="H71" s="117">
        <v>334.7</v>
      </c>
      <c r="I71" s="118">
        <v>0</v>
      </c>
      <c r="J71" s="118">
        <v>0</v>
      </c>
    </row>
    <row r="72" spans="1:10" s="138" customFormat="1" ht="27" customHeight="1" x14ac:dyDescent="0.25">
      <c r="A72" s="110"/>
      <c r="B72" s="110" t="s">
        <v>11</v>
      </c>
      <c r="C72" s="110" t="s">
        <v>12</v>
      </c>
      <c r="D72" s="139"/>
      <c r="E72" s="113">
        <f>SUM(E73:E80)</f>
        <v>19523.64</v>
      </c>
      <c r="F72" s="119"/>
      <c r="G72" s="119"/>
      <c r="H72" s="119">
        <f>SUM(H73:H80)</f>
        <v>26097.5</v>
      </c>
      <c r="I72" s="120">
        <f>H72/E72*100</f>
        <v>133.6712826091856</v>
      </c>
      <c r="J72" s="120">
        <v>0</v>
      </c>
    </row>
    <row r="73" spans="1:10" ht="27" customHeight="1" x14ac:dyDescent="0.25">
      <c r="A73" s="110"/>
      <c r="B73" s="115">
        <v>3231</v>
      </c>
      <c r="C73" s="115" t="s">
        <v>38</v>
      </c>
      <c r="D73" s="116"/>
      <c r="E73" s="117">
        <v>742.34</v>
      </c>
      <c r="F73" s="117"/>
      <c r="G73" s="117"/>
      <c r="H73" s="117">
        <v>127.52</v>
      </c>
      <c r="I73" s="118">
        <f>H73/E73*100</f>
        <v>17.178112455209202</v>
      </c>
      <c r="J73" s="118">
        <v>0</v>
      </c>
    </row>
    <row r="74" spans="1:10" ht="27" customHeight="1" x14ac:dyDescent="0.25">
      <c r="A74" s="110"/>
      <c r="B74" s="115">
        <v>3232</v>
      </c>
      <c r="C74" s="115" t="s">
        <v>17</v>
      </c>
      <c r="D74" s="116"/>
      <c r="E74" s="117">
        <v>37.5</v>
      </c>
      <c r="F74" s="117"/>
      <c r="G74" s="117"/>
      <c r="H74" s="117">
        <v>21447.58</v>
      </c>
      <c r="I74" s="118">
        <v>0</v>
      </c>
      <c r="J74" s="118">
        <v>0</v>
      </c>
    </row>
    <row r="75" spans="1:10" ht="27" customHeight="1" x14ac:dyDescent="0.25">
      <c r="A75" s="110"/>
      <c r="B75" s="115">
        <v>3233</v>
      </c>
      <c r="C75" s="115" t="s">
        <v>32</v>
      </c>
      <c r="D75" s="116"/>
      <c r="E75" s="117">
        <v>0</v>
      </c>
      <c r="F75" s="117"/>
      <c r="G75" s="117"/>
      <c r="H75" s="117">
        <v>12</v>
      </c>
      <c r="I75" s="118">
        <v>0</v>
      </c>
      <c r="J75" s="118">
        <v>0</v>
      </c>
    </row>
    <row r="76" spans="1:10" ht="27" customHeight="1" x14ac:dyDescent="0.25">
      <c r="A76" s="110"/>
      <c r="B76" s="115">
        <v>3234</v>
      </c>
      <c r="C76" s="115" t="s">
        <v>39</v>
      </c>
      <c r="D76" s="116"/>
      <c r="E76" s="117">
        <v>0</v>
      </c>
      <c r="F76" s="117"/>
      <c r="G76" s="117"/>
      <c r="H76" s="117">
        <v>0</v>
      </c>
      <c r="I76" s="118">
        <v>0</v>
      </c>
      <c r="J76" s="118">
        <v>0</v>
      </c>
    </row>
    <row r="77" spans="1:10" ht="27" customHeight="1" x14ac:dyDescent="0.25">
      <c r="A77" s="110"/>
      <c r="B77" s="115">
        <v>3236</v>
      </c>
      <c r="C77" s="115" t="s">
        <v>43</v>
      </c>
      <c r="D77" s="116"/>
      <c r="E77" s="117">
        <v>0</v>
      </c>
      <c r="F77" s="117"/>
      <c r="G77" s="117"/>
      <c r="H77" s="117">
        <v>0</v>
      </c>
      <c r="I77" s="118">
        <v>0</v>
      </c>
      <c r="J77" s="118">
        <v>0</v>
      </c>
    </row>
    <row r="78" spans="1:10" ht="27" customHeight="1" x14ac:dyDescent="0.25">
      <c r="A78" s="110"/>
      <c r="B78" s="115">
        <v>3237</v>
      </c>
      <c r="C78" s="115" t="s">
        <v>194</v>
      </c>
      <c r="D78" s="116"/>
      <c r="E78" s="117">
        <v>17839.759999999998</v>
      </c>
      <c r="F78" s="117"/>
      <c r="G78" s="117"/>
      <c r="H78" s="117">
        <v>4135.3999999999996</v>
      </c>
      <c r="I78" s="118">
        <f>H78/E78*100</f>
        <v>23.180805122938875</v>
      </c>
      <c r="J78" s="118">
        <v>0</v>
      </c>
    </row>
    <row r="79" spans="1:10" ht="27" customHeight="1" x14ac:dyDescent="0.25">
      <c r="A79" s="110"/>
      <c r="B79" s="115">
        <v>3238</v>
      </c>
      <c r="C79" s="115" t="s">
        <v>22</v>
      </c>
      <c r="D79" s="116"/>
      <c r="E79" s="117">
        <v>0</v>
      </c>
      <c r="F79" s="117"/>
      <c r="G79" s="117"/>
      <c r="H79" s="117">
        <v>0</v>
      </c>
      <c r="I79" s="118">
        <v>0</v>
      </c>
      <c r="J79" s="118">
        <v>0</v>
      </c>
    </row>
    <row r="80" spans="1:10" ht="27" customHeight="1" x14ac:dyDescent="0.25">
      <c r="A80" s="110"/>
      <c r="B80" s="115">
        <v>3239</v>
      </c>
      <c r="C80" s="115" t="s">
        <v>15</v>
      </c>
      <c r="D80" s="116"/>
      <c r="E80" s="117">
        <v>904.04</v>
      </c>
      <c r="F80" s="117"/>
      <c r="G80" s="117"/>
      <c r="H80" s="117">
        <v>375</v>
      </c>
      <c r="I80" s="118">
        <f>H80/E80*100</f>
        <v>41.480465466129814</v>
      </c>
      <c r="J80" s="118">
        <v>0</v>
      </c>
    </row>
    <row r="81" spans="1:10" s="138" customFormat="1" ht="27" customHeight="1" x14ac:dyDescent="0.25">
      <c r="A81" s="110"/>
      <c r="B81" s="110">
        <v>324</v>
      </c>
      <c r="C81" s="110" t="s">
        <v>206</v>
      </c>
      <c r="D81" s="139"/>
      <c r="E81" s="113">
        <f>E82</f>
        <v>1694.77</v>
      </c>
      <c r="F81" s="119"/>
      <c r="G81" s="119"/>
      <c r="H81" s="119">
        <f>SUM(H82)</f>
        <v>9512.9699999999993</v>
      </c>
      <c r="I81" s="120">
        <f>H81/E81*100</f>
        <v>561.31333455277115</v>
      </c>
      <c r="J81" s="120">
        <v>0</v>
      </c>
    </row>
    <row r="82" spans="1:10" ht="27" customHeight="1" x14ac:dyDescent="0.25">
      <c r="A82" s="110"/>
      <c r="B82" s="115">
        <v>3241</v>
      </c>
      <c r="C82" s="115" t="s">
        <v>206</v>
      </c>
      <c r="D82" s="116"/>
      <c r="E82" s="114">
        <v>1694.77</v>
      </c>
      <c r="F82" s="117"/>
      <c r="G82" s="117"/>
      <c r="H82" s="117">
        <v>9512.9699999999993</v>
      </c>
      <c r="I82" s="118">
        <f>H82/E82*100</f>
        <v>561.31333455277115</v>
      </c>
      <c r="J82" s="118">
        <v>0</v>
      </c>
    </row>
    <row r="83" spans="1:10" s="138" customFormat="1" ht="27" customHeight="1" x14ac:dyDescent="0.25">
      <c r="A83" s="110"/>
      <c r="B83" s="110">
        <v>329</v>
      </c>
      <c r="C83" s="110" t="s">
        <v>23</v>
      </c>
      <c r="D83" s="139"/>
      <c r="E83" s="113">
        <f>SUM(E84:E88)</f>
        <v>3240.63</v>
      </c>
      <c r="F83" s="119"/>
      <c r="G83" s="119"/>
      <c r="H83" s="119">
        <f>SUM(H84:H88)</f>
        <v>29075.260000000002</v>
      </c>
      <c r="I83" s="120">
        <f>H83/E83*100</f>
        <v>897.21011037977189</v>
      </c>
      <c r="J83" s="120">
        <v>0</v>
      </c>
    </row>
    <row r="84" spans="1:10" ht="27" customHeight="1" x14ac:dyDescent="0.25">
      <c r="A84" s="115"/>
      <c r="B84" s="115">
        <v>3292</v>
      </c>
      <c r="C84" s="115" t="s">
        <v>203</v>
      </c>
      <c r="D84" s="116"/>
      <c r="E84" s="117">
        <v>0</v>
      </c>
      <c r="F84" s="117"/>
      <c r="G84" s="117"/>
      <c r="H84" s="117">
        <v>1578.21</v>
      </c>
      <c r="I84" s="118">
        <v>0</v>
      </c>
      <c r="J84" s="118">
        <v>0</v>
      </c>
    </row>
    <row r="85" spans="1:10" ht="27" customHeight="1" x14ac:dyDescent="0.25">
      <c r="A85" s="110"/>
      <c r="B85" s="115">
        <v>3293</v>
      </c>
      <c r="C85" s="115" t="s">
        <v>195</v>
      </c>
      <c r="D85" s="116"/>
      <c r="E85" s="117">
        <v>3205.73</v>
      </c>
      <c r="F85" s="117"/>
      <c r="G85" s="117"/>
      <c r="H85" s="117">
        <v>4226.34</v>
      </c>
      <c r="I85" s="118">
        <v>0</v>
      </c>
      <c r="J85" s="118">
        <v>0</v>
      </c>
    </row>
    <row r="86" spans="1:10" ht="27" customHeight="1" x14ac:dyDescent="0.25">
      <c r="A86" s="110"/>
      <c r="B86" s="115">
        <v>3294</v>
      </c>
      <c r="C86" s="115" t="s">
        <v>196</v>
      </c>
      <c r="D86" s="116"/>
      <c r="E86" s="117">
        <v>0</v>
      </c>
      <c r="F86" s="117"/>
      <c r="G86" s="117"/>
      <c r="H86" s="117">
        <v>0</v>
      </c>
      <c r="I86" s="118">
        <v>0</v>
      </c>
      <c r="J86" s="118">
        <v>0</v>
      </c>
    </row>
    <row r="87" spans="1:10" ht="27" customHeight="1" x14ac:dyDescent="0.25">
      <c r="A87" s="110"/>
      <c r="B87" s="115">
        <v>3295</v>
      </c>
      <c r="C87" s="115" t="s">
        <v>41</v>
      </c>
      <c r="D87" s="116"/>
      <c r="E87" s="117">
        <v>0</v>
      </c>
      <c r="F87" s="117"/>
      <c r="G87" s="117"/>
      <c r="H87" s="117">
        <v>9.31</v>
      </c>
      <c r="I87" s="118">
        <v>0</v>
      </c>
      <c r="J87" s="118">
        <v>0</v>
      </c>
    </row>
    <row r="88" spans="1:10" ht="27" customHeight="1" x14ac:dyDescent="0.25">
      <c r="A88" s="110"/>
      <c r="B88" s="115">
        <v>3299</v>
      </c>
      <c r="C88" s="115" t="s">
        <v>23</v>
      </c>
      <c r="D88" s="116"/>
      <c r="E88" s="117">
        <v>34.9</v>
      </c>
      <c r="F88" s="117"/>
      <c r="G88" s="117"/>
      <c r="H88" s="117">
        <v>23261.4</v>
      </c>
      <c r="I88" s="118">
        <v>0</v>
      </c>
      <c r="J88" s="118">
        <v>0</v>
      </c>
    </row>
    <row r="89" spans="1:10" s="138" customFormat="1" ht="27" customHeight="1" x14ac:dyDescent="0.25">
      <c r="A89" s="110"/>
      <c r="B89" s="110">
        <v>34</v>
      </c>
      <c r="C89" s="110" t="s">
        <v>145</v>
      </c>
      <c r="D89" s="139"/>
      <c r="E89" s="113">
        <f>E90</f>
        <v>183.26</v>
      </c>
      <c r="F89" s="119">
        <v>1700</v>
      </c>
      <c r="G89" s="119"/>
      <c r="H89" s="119">
        <f>H90</f>
        <v>59.33</v>
      </c>
      <c r="I89" s="120">
        <v>0</v>
      </c>
      <c r="J89" s="120">
        <f>H89/F89*100</f>
        <v>3.49</v>
      </c>
    </row>
    <row r="90" spans="1:10" s="138" customFormat="1" ht="27" customHeight="1" x14ac:dyDescent="0.25">
      <c r="A90" s="110"/>
      <c r="B90" s="110">
        <v>343</v>
      </c>
      <c r="C90" s="110" t="s">
        <v>24</v>
      </c>
      <c r="D90" s="139"/>
      <c r="E90" s="113">
        <f>SUM(E91:E93)</f>
        <v>183.26</v>
      </c>
      <c r="F90" s="119"/>
      <c r="G90" s="119"/>
      <c r="H90" s="119">
        <f>SUM(H91:H93)</f>
        <v>59.33</v>
      </c>
      <c r="I90" s="120">
        <v>0</v>
      </c>
      <c r="J90" s="120">
        <v>0</v>
      </c>
    </row>
    <row r="91" spans="1:10" ht="27" customHeight="1" x14ac:dyDescent="0.25">
      <c r="A91" s="110"/>
      <c r="B91" s="115">
        <v>3431</v>
      </c>
      <c r="C91" s="115" t="s">
        <v>26</v>
      </c>
      <c r="D91" s="116"/>
      <c r="E91" s="117">
        <v>180.54</v>
      </c>
      <c r="F91" s="117"/>
      <c r="G91" s="117"/>
      <c r="H91" s="117">
        <v>55.85</v>
      </c>
      <c r="I91" s="118">
        <v>0</v>
      </c>
      <c r="J91" s="118">
        <v>0</v>
      </c>
    </row>
    <row r="92" spans="1:10" ht="27" customHeight="1" x14ac:dyDescent="0.25">
      <c r="A92" s="110"/>
      <c r="B92" s="115">
        <v>3722</v>
      </c>
      <c r="C92" s="115" t="s">
        <v>307</v>
      </c>
      <c r="D92" s="116"/>
      <c r="E92" s="117">
        <v>1.32</v>
      </c>
      <c r="F92" s="117"/>
      <c r="G92" s="117"/>
      <c r="H92" s="117">
        <v>0</v>
      </c>
      <c r="I92" s="118">
        <v>0</v>
      </c>
      <c r="J92" s="118">
        <v>0</v>
      </c>
    </row>
    <row r="93" spans="1:10" ht="27" customHeight="1" x14ac:dyDescent="0.25">
      <c r="A93" s="110"/>
      <c r="B93" s="115">
        <v>3812</v>
      </c>
      <c r="C93" s="115" t="s">
        <v>308</v>
      </c>
      <c r="D93" s="116"/>
      <c r="E93" s="117">
        <v>1.4</v>
      </c>
      <c r="F93" s="117"/>
      <c r="G93" s="117"/>
      <c r="H93" s="117">
        <v>3.48</v>
      </c>
      <c r="I93" s="118">
        <v>0</v>
      </c>
      <c r="J93" s="118">
        <v>0</v>
      </c>
    </row>
    <row r="94" spans="1:10" s="138" customFormat="1" ht="27" customHeight="1" x14ac:dyDescent="0.25">
      <c r="A94" s="110"/>
      <c r="B94" s="110" t="s">
        <v>3</v>
      </c>
      <c r="C94" s="110" t="s">
        <v>236</v>
      </c>
      <c r="D94" s="139">
        <v>47400</v>
      </c>
      <c r="E94" s="113">
        <f>E95</f>
        <v>1522.5</v>
      </c>
      <c r="F94" s="119">
        <f>F95</f>
        <v>1500</v>
      </c>
      <c r="G94" s="119"/>
      <c r="H94" s="119">
        <f>H95</f>
        <v>177.5</v>
      </c>
      <c r="I94" s="120">
        <f>H94/E94*100</f>
        <v>11.658456486042693</v>
      </c>
      <c r="J94" s="120">
        <f>H94/F94*100</f>
        <v>11.833333333333334</v>
      </c>
    </row>
    <row r="95" spans="1:10" s="138" customFormat="1" ht="27" customHeight="1" x14ac:dyDescent="0.25">
      <c r="A95" s="110"/>
      <c r="B95" s="110">
        <v>3</v>
      </c>
      <c r="C95" s="110" t="s">
        <v>144</v>
      </c>
      <c r="D95" s="139"/>
      <c r="E95" s="113">
        <f>E96</f>
        <v>1522.5</v>
      </c>
      <c r="F95" s="119">
        <f>F96</f>
        <v>1500</v>
      </c>
      <c r="G95" s="119"/>
      <c r="H95" s="119">
        <f>H96</f>
        <v>177.5</v>
      </c>
      <c r="I95" s="120">
        <f>H95/E95*100</f>
        <v>11.658456486042693</v>
      </c>
      <c r="J95" s="120">
        <v>100</v>
      </c>
    </row>
    <row r="96" spans="1:10" s="138" customFormat="1" ht="27" customHeight="1" x14ac:dyDescent="0.25">
      <c r="A96" s="110"/>
      <c r="B96" s="110">
        <v>32</v>
      </c>
      <c r="C96" s="110" t="s">
        <v>143</v>
      </c>
      <c r="D96" s="139"/>
      <c r="E96" s="113">
        <f>E97</f>
        <v>1522.5</v>
      </c>
      <c r="F96" s="119">
        <v>1500</v>
      </c>
      <c r="G96" s="119"/>
      <c r="H96" s="119">
        <f>H97</f>
        <v>177.5</v>
      </c>
      <c r="I96" s="120">
        <f>H96/E96*100</f>
        <v>11.658456486042693</v>
      </c>
      <c r="J96" s="120">
        <v>100</v>
      </c>
    </row>
    <row r="97" spans="1:10" s="138" customFormat="1" ht="27" customHeight="1" x14ac:dyDescent="0.25">
      <c r="A97" s="110"/>
      <c r="B97" s="110">
        <v>323</v>
      </c>
      <c r="C97" s="110" t="s">
        <v>12</v>
      </c>
      <c r="D97" s="139"/>
      <c r="E97" s="113">
        <f>E98</f>
        <v>1522.5</v>
      </c>
      <c r="F97" s="119"/>
      <c r="G97" s="119"/>
      <c r="H97" s="119">
        <f>H98</f>
        <v>177.5</v>
      </c>
      <c r="I97" s="120">
        <f>H97/E97*100</f>
        <v>11.658456486042693</v>
      </c>
      <c r="J97" s="120">
        <v>100</v>
      </c>
    </row>
    <row r="98" spans="1:10" ht="27" customHeight="1" x14ac:dyDescent="0.25">
      <c r="A98" s="110"/>
      <c r="B98" s="115">
        <v>3232</v>
      </c>
      <c r="C98" s="115" t="s">
        <v>17</v>
      </c>
      <c r="D98" s="116"/>
      <c r="E98" s="114">
        <v>1522.5</v>
      </c>
      <c r="F98" s="117"/>
      <c r="G98" s="117"/>
      <c r="H98" s="117">
        <v>177.5</v>
      </c>
      <c r="I98" s="118">
        <f>H98/E98*100</f>
        <v>11.658456486042693</v>
      </c>
      <c r="J98" s="118">
        <v>0</v>
      </c>
    </row>
    <row r="99" spans="1:10" s="138" customFormat="1" ht="27" customHeight="1" x14ac:dyDescent="0.25">
      <c r="A99" s="110"/>
      <c r="B99" s="110" t="s">
        <v>3</v>
      </c>
      <c r="C99" s="110" t="s">
        <v>237</v>
      </c>
      <c r="D99" s="139">
        <v>62400</v>
      </c>
      <c r="E99" s="113">
        <v>0</v>
      </c>
      <c r="F99" s="119">
        <f>F100</f>
        <v>8500</v>
      </c>
      <c r="G99" s="119"/>
      <c r="H99" s="119">
        <f>H100</f>
        <v>3718.6</v>
      </c>
      <c r="I99" s="120">
        <v>0</v>
      </c>
      <c r="J99" s="120">
        <f>H99/F99*100</f>
        <v>43.748235294117642</v>
      </c>
    </row>
    <row r="100" spans="1:10" s="138" customFormat="1" ht="27" customHeight="1" x14ac:dyDescent="0.25">
      <c r="A100" s="110"/>
      <c r="B100" s="110">
        <v>3</v>
      </c>
      <c r="C100" s="110" t="s">
        <v>144</v>
      </c>
      <c r="D100" s="139"/>
      <c r="E100" s="113">
        <v>0</v>
      </c>
      <c r="F100" s="119">
        <f>F101</f>
        <v>8500</v>
      </c>
      <c r="G100" s="119"/>
      <c r="H100" s="119">
        <f>H101</f>
        <v>3718.6</v>
      </c>
      <c r="I100" s="120">
        <v>0</v>
      </c>
      <c r="J100" s="120">
        <v>100</v>
      </c>
    </row>
    <row r="101" spans="1:10" s="138" customFormat="1" ht="27" customHeight="1" x14ac:dyDescent="0.25">
      <c r="A101" s="110"/>
      <c r="B101" s="110">
        <v>32</v>
      </c>
      <c r="C101" s="110" t="s">
        <v>143</v>
      </c>
      <c r="D101" s="139"/>
      <c r="E101" s="113">
        <v>0</v>
      </c>
      <c r="F101" s="119">
        <v>8500</v>
      </c>
      <c r="G101" s="119"/>
      <c r="H101" s="119">
        <f>H102+H104+H106</f>
        <v>3718.6</v>
      </c>
      <c r="I101" s="120">
        <v>0</v>
      </c>
      <c r="J101" s="120">
        <v>100</v>
      </c>
    </row>
    <row r="102" spans="1:10" s="138" customFormat="1" ht="27" customHeight="1" x14ac:dyDescent="0.25">
      <c r="A102" s="110"/>
      <c r="B102" s="110">
        <v>321</v>
      </c>
      <c r="C102" s="110" t="s">
        <v>5</v>
      </c>
      <c r="D102" s="139"/>
      <c r="E102" s="113">
        <v>0</v>
      </c>
      <c r="F102" s="119"/>
      <c r="G102" s="119"/>
      <c r="H102" s="119">
        <f>H103</f>
        <v>2042.68</v>
      </c>
      <c r="I102" s="120">
        <v>0</v>
      </c>
      <c r="J102" s="120">
        <v>100</v>
      </c>
    </row>
    <row r="103" spans="1:10" ht="27" customHeight="1" x14ac:dyDescent="0.25">
      <c r="A103" s="110"/>
      <c r="B103" s="115">
        <v>3211</v>
      </c>
      <c r="C103" s="115" t="s">
        <v>8</v>
      </c>
      <c r="D103" s="116"/>
      <c r="E103" s="114">
        <v>0</v>
      </c>
      <c r="F103" s="117"/>
      <c r="G103" s="117"/>
      <c r="H103" s="117">
        <v>2042.68</v>
      </c>
      <c r="I103" s="118">
        <v>0</v>
      </c>
      <c r="J103" s="118">
        <v>0</v>
      </c>
    </row>
    <row r="104" spans="1:10" s="138" customFormat="1" ht="27" customHeight="1" x14ac:dyDescent="0.25">
      <c r="A104" s="110"/>
      <c r="B104" s="110">
        <v>322</v>
      </c>
      <c r="C104" s="110" t="s">
        <v>192</v>
      </c>
      <c r="D104" s="139"/>
      <c r="E104" s="113">
        <v>0</v>
      </c>
      <c r="F104" s="119"/>
      <c r="G104" s="119"/>
      <c r="H104" s="119">
        <f>H105</f>
        <v>175.92</v>
      </c>
      <c r="I104" s="120">
        <v>0</v>
      </c>
      <c r="J104" s="120">
        <v>0</v>
      </c>
    </row>
    <row r="105" spans="1:10" ht="27" customHeight="1" x14ac:dyDescent="0.25">
      <c r="A105" s="110"/>
      <c r="B105" s="115">
        <v>3222</v>
      </c>
      <c r="C105" s="115" t="s">
        <v>42</v>
      </c>
      <c r="D105" s="116"/>
      <c r="E105" s="114">
        <v>0</v>
      </c>
      <c r="F105" s="117"/>
      <c r="G105" s="117"/>
      <c r="H105" s="117">
        <v>175.92</v>
      </c>
      <c r="I105" s="118">
        <v>0</v>
      </c>
      <c r="J105" s="118">
        <v>0</v>
      </c>
    </row>
    <row r="106" spans="1:10" s="138" customFormat="1" ht="27" customHeight="1" x14ac:dyDescent="0.25">
      <c r="A106" s="110"/>
      <c r="B106" s="110">
        <v>323</v>
      </c>
      <c r="C106" s="110" t="s">
        <v>12</v>
      </c>
      <c r="D106" s="139"/>
      <c r="E106" s="113">
        <v>0</v>
      </c>
      <c r="F106" s="119"/>
      <c r="G106" s="119"/>
      <c r="H106" s="119">
        <f>H107</f>
        <v>1500</v>
      </c>
      <c r="I106" s="120">
        <v>0</v>
      </c>
      <c r="J106" s="120">
        <v>0</v>
      </c>
    </row>
    <row r="107" spans="1:10" ht="27" customHeight="1" x14ac:dyDescent="0.25">
      <c r="A107" s="110"/>
      <c r="B107" s="115">
        <v>3239</v>
      </c>
      <c r="C107" s="115" t="s">
        <v>15</v>
      </c>
      <c r="D107" s="116"/>
      <c r="E107" s="114">
        <v>0</v>
      </c>
      <c r="F107" s="117"/>
      <c r="G107" s="117"/>
      <c r="H107" s="117">
        <v>1500</v>
      </c>
      <c r="I107" s="118">
        <v>0</v>
      </c>
      <c r="J107" s="118">
        <v>0</v>
      </c>
    </row>
    <row r="108" spans="1:10" s="138" customFormat="1" ht="27" customHeight="1" x14ac:dyDescent="0.25">
      <c r="A108" s="110"/>
      <c r="B108" s="110" t="s">
        <v>3</v>
      </c>
      <c r="C108" s="110" t="s">
        <v>238</v>
      </c>
      <c r="D108" s="139">
        <v>72400</v>
      </c>
      <c r="E108" s="113">
        <v>0</v>
      </c>
      <c r="F108" s="119"/>
      <c r="G108" s="119"/>
      <c r="H108" s="119">
        <f>H109</f>
        <v>0</v>
      </c>
      <c r="I108" s="120">
        <v>0</v>
      </c>
      <c r="J108" s="120">
        <v>0</v>
      </c>
    </row>
    <row r="109" spans="1:10" s="138" customFormat="1" ht="27" customHeight="1" x14ac:dyDescent="0.25">
      <c r="A109" s="110"/>
      <c r="B109" s="110">
        <v>3</v>
      </c>
      <c r="C109" s="110" t="s">
        <v>144</v>
      </c>
      <c r="D109" s="139"/>
      <c r="E109" s="113">
        <v>0</v>
      </c>
      <c r="F109" s="119">
        <f>F110</f>
        <v>150</v>
      </c>
      <c r="G109" s="119"/>
      <c r="H109" s="119">
        <f>H110</f>
        <v>0</v>
      </c>
      <c r="I109" s="120">
        <v>0</v>
      </c>
      <c r="J109" s="120">
        <f>H109/F109*100</f>
        <v>0</v>
      </c>
    </row>
    <row r="110" spans="1:10" s="138" customFormat="1" ht="27" customHeight="1" x14ac:dyDescent="0.25">
      <c r="A110" s="110"/>
      <c r="B110" s="110">
        <v>32</v>
      </c>
      <c r="C110" s="110" t="s">
        <v>143</v>
      </c>
      <c r="D110" s="139"/>
      <c r="E110" s="113">
        <v>0</v>
      </c>
      <c r="F110" s="119">
        <v>150</v>
      </c>
      <c r="G110" s="119"/>
      <c r="H110" s="119">
        <f>H111</f>
        <v>0</v>
      </c>
      <c r="I110" s="120">
        <v>0</v>
      </c>
      <c r="J110" s="120">
        <f>H110/F110*100</f>
        <v>0</v>
      </c>
    </row>
    <row r="111" spans="1:10" s="138" customFormat="1" ht="27" customHeight="1" x14ac:dyDescent="0.25">
      <c r="A111" s="110"/>
      <c r="B111" s="110">
        <v>323</v>
      </c>
      <c r="C111" s="110" t="s">
        <v>12</v>
      </c>
      <c r="D111" s="139"/>
      <c r="E111" s="113">
        <v>0</v>
      </c>
      <c r="F111" s="119"/>
      <c r="G111" s="119"/>
      <c r="H111" s="119">
        <f>H112</f>
        <v>0</v>
      </c>
      <c r="I111" s="120">
        <v>0</v>
      </c>
      <c r="J111" s="120">
        <v>0</v>
      </c>
    </row>
    <row r="112" spans="1:10" ht="27" customHeight="1" x14ac:dyDescent="0.25">
      <c r="A112" s="110"/>
      <c r="B112" s="115">
        <v>3232</v>
      </c>
      <c r="C112" s="115" t="s">
        <v>17</v>
      </c>
      <c r="D112" s="116"/>
      <c r="E112" s="114">
        <v>0</v>
      </c>
      <c r="F112" s="117"/>
      <c r="G112" s="117"/>
      <c r="H112" s="117">
        <v>0</v>
      </c>
      <c r="I112" s="118">
        <v>0</v>
      </c>
      <c r="J112" s="118">
        <v>0</v>
      </c>
    </row>
    <row r="113" spans="1:10" ht="27" customHeight="1" x14ac:dyDescent="0.25">
      <c r="A113" s="110" t="s">
        <v>248</v>
      </c>
      <c r="B113" s="111" t="s">
        <v>3</v>
      </c>
      <c r="C113" s="110" t="s">
        <v>181</v>
      </c>
      <c r="D113" s="112">
        <v>53082</v>
      </c>
      <c r="E113" s="113">
        <f>E114</f>
        <v>723468.72</v>
      </c>
      <c r="F113" s="113">
        <f>F114</f>
        <v>1933270</v>
      </c>
      <c r="G113" s="113"/>
      <c r="H113" s="113">
        <f>H114</f>
        <v>946467.46</v>
      </c>
      <c r="I113" s="106">
        <f t="shared" ref="I113:I121" si="6">H113/E113*100</f>
        <v>130.82354963459929</v>
      </c>
      <c r="J113" s="106">
        <f>H113/F113*100</f>
        <v>48.956817206080885</v>
      </c>
    </row>
    <row r="114" spans="1:10" ht="27" customHeight="1" x14ac:dyDescent="0.25">
      <c r="A114" s="111"/>
      <c r="B114" s="110">
        <v>3</v>
      </c>
      <c r="C114" s="110" t="s">
        <v>144</v>
      </c>
      <c r="D114" s="112"/>
      <c r="E114" s="113">
        <f>E115+E123+E131</f>
        <v>723468.72</v>
      </c>
      <c r="F114" s="113">
        <f>F115+F123+F131</f>
        <v>1933270</v>
      </c>
      <c r="G114" s="113"/>
      <c r="H114" s="113">
        <f>H115+H123+H131</f>
        <v>946467.46</v>
      </c>
      <c r="I114" s="106">
        <f t="shared" si="6"/>
        <v>130.82354963459929</v>
      </c>
      <c r="J114" s="106">
        <f>H114/F114*100</f>
        <v>48.956817206080885</v>
      </c>
    </row>
    <row r="115" spans="1:10" ht="27" customHeight="1" x14ac:dyDescent="0.25">
      <c r="A115" s="111"/>
      <c r="B115" s="110">
        <v>31</v>
      </c>
      <c r="C115" s="110" t="s">
        <v>182</v>
      </c>
      <c r="D115" s="112"/>
      <c r="E115" s="113">
        <f>E116+E118+E120</f>
        <v>718806</v>
      </c>
      <c r="F115" s="113">
        <v>1924000</v>
      </c>
      <c r="G115" s="113"/>
      <c r="H115" s="113">
        <f>H116+H118+H120</f>
        <v>934792.13</v>
      </c>
      <c r="I115" s="106">
        <f t="shared" si="6"/>
        <v>130.04790305033623</v>
      </c>
      <c r="J115" s="106">
        <f>H115/F115*100</f>
        <v>48.585869542619541</v>
      </c>
    </row>
    <row r="116" spans="1:10" ht="27" customHeight="1" x14ac:dyDescent="0.25">
      <c r="A116" s="111"/>
      <c r="B116" s="110">
        <v>311</v>
      </c>
      <c r="C116" s="110" t="s">
        <v>183</v>
      </c>
      <c r="D116" s="112"/>
      <c r="E116" s="113">
        <f>E117</f>
        <v>601541.35</v>
      </c>
      <c r="F116" s="113"/>
      <c r="G116" s="113"/>
      <c r="H116" s="113">
        <f>H117</f>
        <v>775947.89</v>
      </c>
      <c r="I116" s="106">
        <f t="shared" si="6"/>
        <v>128.99327535837728</v>
      </c>
      <c r="J116" s="106">
        <v>0</v>
      </c>
    </row>
    <row r="117" spans="1:10" ht="27" customHeight="1" x14ac:dyDescent="0.25">
      <c r="A117" s="135"/>
      <c r="B117" s="115">
        <v>3111</v>
      </c>
      <c r="C117" s="115" t="s">
        <v>184</v>
      </c>
      <c r="D117" s="136"/>
      <c r="E117" s="114">
        <v>601541.35</v>
      </c>
      <c r="F117" s="114"/>
      <c r="G117" s="114"/>
      <c r="H117" s="114">
        <v>775947.89</v>
      </c>
      <c r="I117" s="137">
        <f t="shared" si="6"/>
        <v>128.99327535837728</v>
      </c>
      <c r="J117" s="137">
        <v>0</v>
      </c>
    </row>
    <row r="118" spans="1:10" ht="27" customHeight="1" x14ac:dyDescent="0.25">
      <c r="A118" s="111"/>
      <c r="B118" s="110">
        <v>312</v>
      </c>
      <c r="C118" s="110" t="s">
        <v>274</v>
      </c>
      <c r="D118" s="112"/>
      <c r="E118" s="113">
        <f>E119</f>
        <v>22971.25</v>
      </c>
      <c r="F118" s="113"/>
      <c r="G118" s="113"/>
      <c r="H118" s="113">
        <f>H119</f>
        <v>36732.03</v>
      </c>
      <c r="I118" s="106">
        <f t="shared" si="6"/>
        <v>159.90435870925612</v>
      </c>
      <c r="J118" s="106">
        <v>0</v>
      </c>
    </row>
    <row r="119" spans="1:10" ht="27" customHeight="1" x14ac:dyDescent="0.25">
      <c r="A119" s="135"/>
      <c r="B119" s="115">
        <v>3121</v>
      </c>
      <c r="C119" s="115" t="s">
        <v>185</v>
      </c>
      <c r="D119" s="136"/>
      <c r="E119" s="114">
        <v>22971.25</v>
      </c>
      <c r="F119" s="114"/>
      <c r="G119" s="114"/>
      <c r="H119" s="114">
        <v>36732.03</v>
      </c>
      <c r="I119" s="137">
        <f t="shared" si="6"/>
        <v>159.90435870925612</v>
      </c>
      <c r="J119" s="137">
        <v>0</v>
      </c>
    </row>
    <row r="120" spans="1:10" ht="27" customHeight="1" x14ac:dyDescent="0.25">
      <c r="A120" s="111"/>
      <c r="B120" s="110">
        <v>313</v>
      </c>
      <c r="C120" s="110" t="s">
        <v>186</v>
      </c>
      <c r="D120" s="112"/>
      <c r="E120" s="113">
        <f>SUM(E121:E122)</f>
        <v>94293.4</v>
      </c>
      <c r="F120" s="113"/>
      <c r="G120" s="113"/>
      <c r="H120" s="113">
        <f>SUM(H121:H122)</f>
        <v>122112.21</v>
      </c>
      <c r="I120" s="106">
        <f t="shared" si="6"/>
        <v>129.50239359276472</v>
      </c>
      <c r="J120" s="106">
        <v>0</v>
      </c>
    </row>
    <row r="121" spans="1:10" ht="27" customHeight="1" x14ac:dyDescent="0.25">
      <c r="A121" s="135"/>
      <c r="B121" s="115">
        <v>3132</v>
      </c>
      <c r="C121" s="115" t="s">
        <v>187</v>
      </c>
      <c r="D121" s="136"/>
      <c r="E121" s="114">
        <v>94293.4</v>
      </c>
      <c r="F121" s="114"/>
      <c r="G121" s="114"/>
      <c r="H121" s="114">
        <v>122112.21</v>
      </c>
      <c r="I121" s="137">
        <f t="shared" si="6"/>
        <v>129.50239359276472</v>
      </c>
      <c r="J121" s="137">
        <v>0</v>
      </c>
    </row>
    <row r="122" spans="1:10" ht="27" customHeight="1" x14ac:dyDescent="0.25">
      <c r="A122" s="135"/>
      <c r="B122" s="115">
        <v>3133</v>
      </c>
      <c r="C122" s="115" t="s">
        <v>207</v>
      </c>
      <c r="D122" s="136"/>
      <c r="E122" s="114">
        <v>0</v>
      </c>
      <c r="F122" s="114"/>
      <c r="G122" s="114"/>
      <c r="H122" s="114">
        <v>0</v>
      </c>
      <c r="I122" s="137">
        <v>0</v>
      </c>
      <c r="J122" s="137">
        <v>0</v>
      </c>
    </row>
    <row r="123" spans="1:10" ht="27" customHeight="1" x14ac:dyDescent="0.25">
      <c r="A123" s="111"/>
      <c r="B123" s="110">
        <v>32</v>
      </c>
      <c r="C123" s="110" t="s">
        <v>143</v>
      </c>
      <c r="D123" s="112"/>
      <c r="E123" s="113">
        <f>E126+E128</f>
        <v>4457.76</v>
      </c>
      <c r="F123" s="113">
        <v>9270</v>
      </c>
      <c r="G123" s="113"/>
      <c r="H123" s="113">
        <f>H124+H126+H128</f>
        <v>11675.33</v>
      </c>
      <c r="I123" s="106">
        <f>H123/E123*100</f>
        <v>261.910241915222</v>
      </c>
      <c r="J123" s="106">
        <f>H123/F123*100</f>
        <v>125.94746494066882</v>
      </c>
    </row>
    <row r="124" spans="1:10" ht="27" customHeight="1" x14ac:dyDescent="0.25">
      <c r="A124" s="111"/>
      <c r="B124" s="110">
        <v>322</v>
      </c>
      <c r="C124" s="110" t="s">
        <v>192</v>
      </c>
      <c r="D124" s="112"/>
      <c r="E124" s="113">
        <v>0</v>
      </c>
      <c r="F124" s="113"/>
      <c r="G124" s="113"/>
      <c r="H124" s="113">
        <f>H125</f>
        <v>1228.8399999999999</v>
      </c>
      <c r="I124" s="106">
        <v>0</v>
      </c>
      <c r="J124" s="106">
        <v>0</v>
      </c>
    </row>
    <row r="125" spans="1:10" ht="27" customHeight="1" x14ac:dyDescent="0.25">
      <c r="A125" s="135"/>
      <c r="B125" s="115">
        <v>3221</v>
      </c>
      <c r="C125" s="115" t="s">
        <v>34</v>
      </c>
      <c r="D125" s="136"/>
      <c r="E125" s="114">
        <v>0</v>
      </c>
      <c r="F125" s="114"/>
      <c r="G125" s="114"/>
      <c r="H125" s="114">
        <v>1228.8399999999999</v>
      </c>
      <c r="I125" s="137">
        <v>0</v>
      </c>
      <c r="J125" s="137">
        <v>0</v>
      </c>
    </row>
    <row r="126" spans="1:10" ht="27" customHeight="1" x14ac:dyDescent="0.25">
      <c r="A126" s="111"/>
      <c r="B126" s="110" t="s">
        <v>11</v>
      </c>
      <c r="C126" s="110" t="s">
        <v>12</v>
      </c>
      <c r="D126" s="112"/>
      <c r="E126" s="113">
        <f>E127</f>
        <v>1586.14</v>
      </c>
      <c r="F126" s="119"/>
      <c r="G126" s="117"/>
      <c r="H126" s="119">
        <f>SUM(H127:H127)</f>
        <v>7674.49</v>
      </c>
      <c r="I126" s="120">
        <v>0</v>
      </c>
      <c r="J126" s="120">
        <v>0</v>
      </c>
    </row>
    <row r="127" spans="1:10" ht="27" customHeight="1" x14ac:dyDescent="0.25">
      <c r="A127" s="115"/>
      <c r="B127" s="115">
        <v>3237</v>
      </c>
      <c r="C127" s="115" t="s">
        <v>212</v>
      </c>
      <c r="D127" s="116"/>
      <c r="E127" s="117">
        <v>1586.14</v>
      </c>
      <c r="F127" s="117"/>
      <c r="G127" s="117"/>
      <c r="H127" s="117">
        <v>7674.49</v>
      </c>
      <c r="I127" s="118">
        <v>0</v>
      </c>
      <c r="J127" s="118">
        <v>0</v>
      </c>
    </row>
    <row r="128" spans="1:10" ht="27" customHeight="1" x14ac:dyDescent="0.25">
      <c r="A128" s="111"/>
      <c r="B128" s="110" t="s">
        <v>9</v>
      </c>
      <c r="C128" s="110" t="s">
        <v>10</v>
      </c>
      <c r="D128" s="112"/>
      <c r="E128" s="113">
        <f>SUM(E129:E130)</f>
        <v>2871.62</v>
      </c>
      <c r="F128" s="119"/>
      <c r="G128" s="117"/>
      <c r="H128" s="119">
        <f>SUM(H129:H130)</f>
        <v>2772</v>
      </c>
      <c r="I128" s="120">
        <f>H128/E128*100</f>
        <v>96.530878040966428</v>
      </c>
      <c r="J128" s="120">
        <v>0</v>
      </c>
    </row>
    <row r="129" spans="1:11" ht="27" customHeight="1" x14ac:dyDescent="0.25">
      <c r="A129" s="115"/>
      <c r="B129" s="115" t="s">
        <v>40</v>
      </c>
      <c r="C129" s="115" t="s">
        <v>41</v>
      </c>
      <c r="D129" s="116"/>
      <c r="E129" s="117">
        <v>2602.02</v>
      </c>
      <c r="F129" s="117"/>
      <c r="G129" s="117"/>
      <c r="H129" s="117">
        <v>2772</v>
      </c>
      <c r="I129" s="118">
        <f>H129/E129*100</f>
        <v>106.53261696681808</v>
      </c>
      <c r="J129" s="118">
        <v>0</v>
      </c>
    </row>
    <row r="130" spans="1:11" ht="27" customHeight="1" x14ac:dyDescent="0.25">
      <c r="A130" s="115"/>
      <c r="B130" s="115">
        <v>3296</v>
      </c>
      <c r="C130" s="115" t="s">
        <v>252</v>
      </c>
      <c r="D130" s="116"/>
      <c r="E130" s="117">
        <v>269.60000000000002</v>
      </c>
      <c r="F130" s="117"/>
      <c r="G130" s="117"/>
      <c r="H130" s="117">
        <v>0</v>
      </c>
      <c r="I130" s="118">
        <v>0</v>
      </c>
      <c r="J130" s="118">
        <v>0</v>
      </c>
    </row>
    <row r="131" spans="1:11" s="138" customFormat="1" ht="27" customHeight="1" x14ac:dyDescent="0.25">
      <c r="A131" s="110"/>
      <c r="B131" s="110">
        <v>34</v>
      </c>
      <c r="C131" s="110" t="s">
        <v>145</v>
      </c>
      <c r="D131" s="139"/>
      <c r="E131" s="113">
        <f>E132</f>
        <v>204.96</v>
      </c>
      <c r="F131" s="119">
        <v>0</v>
      </c>
      <c r="G131" s="119"/>
      <c r="H131" s="119">
        <f>H132</f>
        <v>0</v>
      </c>
      <c r="I131" s="120">
        <v>0</v>
      </c>
      <c r="J131" s="120">
        <v>0</v>
      </c>
    </row>
    <row r="132" spans="1:11" s="138" customFormat="1" ht="27" customHeight="1" x14ac:dyDescent="0.25">
      <c r="A132" s="110"/>
      <c r="B132" s="110">
        <v>343</v>
      </c>
      <c r="C132" s="110" t="s">
        <v>24</v>
      </c>
      <c r="D132" s="139"/>
      <c r="E132" s="113">
        <f>E133</f>
        <v>204.96</v>
      </c>
      <c r="F132" s="119"/>
      <c r="G132" s="119"/>
      <c r="H132" s="119">
        <f>H133</f>
        <v>0</v>
      </c>
      <c r="I132" s="120">
        <v>0</v>
      </c>
      <c r="J132" s="120">
        <v>0</v>
      </c>
    </row>
    <row r="133" spans="1:11" ht="27" customHeight="1" x14ac:dyDescent="0.25">
      <c r="A133" s="115"/>
      <c r="B133" s="115">
        <v>3433</v>
      </c>
      <c r="C133" s="115" t="s">
        <v>197</v>
      </c>
      <c r="D133" s="116"/>
      <c r="E133" s="114">
        <v>204.96</v>
      </c>
      <c r="F133" s="117"/>
      <c r="G133" s="117"/>
      <c r="H133" s="117">
        <v>0</v>
      </c>
      <c r="I133" s="118">
        <v>0</v>
      </c>
      <c r="J133" s="118">
        <v>0</v>
      </c>
    </row>
    <row r="134" spans="1:11" ht="27" customHeight="1" x14ac:dyDescent="0.25">
      <c r="A134" s="107">
        <v>2301</v>
      </c>
      <c r="B134" s="108" t="s">
        <v>2</v>
      </c>
      <c r="C134" s="107" t="s">
        <v>199</v>
      </c>
      <c r="D134" s="108"/>
      <c r="E134" s="99">
        <f>E135+E140+E151+E163+E171+E185</f>
        <v>3903.39</v>
      </c>
      <c r="F134" s="99">
        <f>F135+F140+F151+F163+F171+F185</f>
        <v>22031</v>
      </c>
      <c r="G134" s="99"/>
      <c r="H134" s="99">
        <f>H135+H140+H151+H163+H171+H185</f>
        <v>19764.68</v>
      </c>
      <c r="I134" s="109">
        <f>H134/E134*100</f>
        <v>506.34653467883044</v>
      </c>
      <c r="J134" s="109">
        <f>H134/F134*100</f>
        <v>89.713040715355646</v>
      </c>
      <c r="K134" s="153"/>
    </row>
    <row r="135" spans="1:11" s="158" customFormat="1" ht="27" customHeight="1" x14ac:dyDescent="0.25">
      <c r="A135" s="155" t="s">
        <v>272</v>
      </c>
      <c r="B135" s="144" t="s">
        <v>3</v>
      </c>
      <c r="C135" s="155" t="s">
        <v>273</v>
      </c>
      <c r="D135" s="144"/>
      <c r="E135" s="145">
        <v>0</v>
      </c>
      <c r="F135" s="145">
        <f>F136</f>
        <v>1680</v>
      </c>
      <c r="G135" s="145"/>
      <c r="H135" s="145">
        <f>H136</f>
        <v>0</v>
      </c>
      <c r="I135" s="156">
        <v>0</v>
      </c>
      <c r="J135" s="156">
        <f>H135/F135*100</f>
        <v>0</v>
      </c>
      <c r="K135" s="157"/>
    </row>
    <row r="136" spans="1:11" s="158" customFormat="1" ht="27" customHeight="1" x14ac:dyDescent="0.25">
      <c r="A136" s="155"/>
      <c r="B136" s="110">
        <v>3</v>
      </c>
      <c r="C136" s="110" t="s">
        <v>144</v>
      </c>
      <c r="D136" s="144"/>
      <c r="E136" s="145">
        <v>0</v>
      </c>
      <c r="F136" s="145">
        <f>F137</f>
        <v>1680</v>
      </c>
      <c r="G136" s="145"/>
      <c r="H136" s="145">
        <f>H137</f>
        <v>0</v>
      </c>
      <c r="I136" s="156">
        <v>0</v>
      </c>
      <c r="J136" s="156">
        <f>H136/F136*100</f>
        <v>0</v>
      </c>
      <c r="K136" s="157"/>
    </row>
    <row r="137" spans="1:11" s="158" customFormat="1" ht="27" customHeight="1" x14ac:dyDescent="0.25">
      <c r="A137" s="155"/>
      <c r="B137" s="110">
        <v>32</v>
      </c>
      <c r="C137" s="110" t="s">
        <v>143</v>
      </c>
      <c r="D137" s="144"/>
      <c r="E137" s="145">
        <v>0</v>
      </c>
      <c r="F137" s="145">
        <v>1680</v>
      </c>
      <c r="G137" s="145"/>
      <c r="H137" s="145">
        <f>H138</f>
        <v>0</v>
      </c>
      <c r="I137" s="156">
        <v>0</v>
      </c>
      <c r="J137" s="156">
        <f>H137/F137*100</f>
        <v>0</v>
      </c>
      <c r="K137" s="157"/>
    </row>
    <row r="138" spans="1:11" s="158" customFormat="1" ht="27" customHeight="1" x14ac:dyDescent="0.25">
      <c r="A138" s="155"/>
      <c r="B138" s="159">
        <v>323</v>
      </c>
      <c r="C138" s="155" t="s">
        <v>12</v>
      </c>
      <c r="D138" s="144"/>
      <c r="E138" s="145">
        <v>0</v>
      </c>
      <c r="F138" s="145"/>
      <c r="G138" s="145"/>
      <c r="H138" s="145">
        <f>H139</f>
        <v>0</v>
      </c>
      <c r="I138" s="156">
        <v>0</v>
      </c>
      <c r="J138" s="156">
        <v>0</v>
      </c>
      <c r="K138" s="157"/>
    </row>
    <row r="139" spans="1:11" s="158" customFormat="1" ht="27" customHeight="1" x14ac:dyDescent="0.25">
      <c r="A139" s="160"/>
      <c r="B139" s="161">
        <v>3238</v>
      </c>
      <c r="C139" s="160" t="s">
        <v>22</v>
      </c>
      <c r="D139" s="162"/>
      <c r="E139" s="163">
        <v>0</v>
      </c>
      <c r="F139" s="163"/>
      <c r="G139" s="163"/>
      <c r="H139" s="163">
        <v>0</v>
      </c>
      <c r="I139" s="164">
        <v>0</v>
      </c>
      <c r="J139" s="164">
        <v>0</v>
      </c>
      <c r="K139" s="157"/>
    </row>
    <row r="140" spans="1:11" ht="27" customHeight="1" x14ac:dyDescent="0.25">
      <c r="A140" s="110" t="s">
        <v>208</v>
      </c>
      <c r="B140" s="111" t="s">
        <v>3</v>
      </c>
      <c r="C140" s="110" t="s">
        <v>209</v>
      </c>
      <c r="D140" s="112">
        <v>11001</v>
      </c>
      <c r="E140" s="113">
        <f>E141</f>
        <v>225</v>
      </c>
      <c r="F140" s="113">
        <f>F141</f>
        <v>1</v>
      </c>
      <c r="G140" s="113"/>
      <c r="H140" s="113">
        <f>H141</f>
        <v>0</v>
      </c>
      <c r="I140" s="106">
        <v>0</v>
      </c>
      <c r="J140" s="106">
        <v>0</v>
      </c>
    </row>
    <row r="141" spans="1:11" ht="27" customHeight="1" x14ac:dyDescent="0.25">
      <c r="A141" s="111"/>
      <c r="B141" s="110">
        <v>3</v>
      </c>
      <c r="C141" s="110" t="s">
        <v>144</v>
      </c>
      <c r="D141" s="112"/>
      <c r="E141" s="113">
        <f>E142</f>
        <v>225</v>
      </c>
      <c r="F141" s="113">
        <f>F145</f>
        <v>1</v>
      </c>
      <c r="G141" s="113"/>
      <c r="H141" s="113">
        <v>0</v>
      </c>
      <c r="I141" s="106">
        <v>0</v>
      </c>
      <c r="J141" s="106">
        <v>0</v>
      </c>
    </row>
    <row r="142" spans="1:11" ht="27" customHeight="1" x14ac:dyDescent="0.25">
      <c r="A142" s="111"/>
      <c r="B142" s="110">
        <v>31</v>
      </c>
      <c r="C142" s="110" t="s">
        <v>182</v>
      </c>
      <c r="D142" s="112"/>
      <c r="E142" s="113">
        <f>E143</f>
        <v>225</v>
      </c>
      <c r="F142" s="113"/>
      <c r="G142" s="113"/>
      <c r="H142" s="113">
        <f>H143</f>
        <v>0</v>
      </c>
      <c r="I142" s="106">
        <v>0</v>
      </c>
      <c r="J142" s="106">
        <v>0</v>
      </c>
    </row>
    <row r="143" spans="1:11" ht="27" customHeight="1" x14ac:dyDescent="0.25">
      <c r="A143" s="111"/>
      <c r="B143" s="110">
        <v>312</v>
      </c>
      <c r="C143" s="110" t="s">
        <v>274</v>
      </c>
      <c r="D143" s="112"/>
      <c r="E143" s="113">
        <f>E144</f>
        <v>225</v>
      </c>
      <c r="F143" s="113"/>
      <c r="G143" s="113"/>
      <c r="H143" s="113">
        <f>H144</f>
        <v>0</v>
      </c>
      <c r="I143" s="106">
        <v>0</v>
      </c>
      <c r="J143" s="106">
        <v>0</v>
      </c>
    </row>
    <row r="144" spans="1:11" ht="27" customHeight="1" x14ac:dyDescent="0.25">
      <c r="A144" s="135"/>
      <c r="B144" s="115">
        <v>3121</v>
      </c>
      <c r="C144" s="115" t="s">
        <v>274</v>
      </c>
      <c r="D144" s="136"/>
      <c r="E144" s="114">
        <v>225</v>
      </c>
      <c r="F144" s="114"/>
      <c r="G144" s="114"/>
      <c r="H144" s="114">
        <v>0</v>
      </c>
      <c r="I144" s="137">
        <v>0</v>
      </c>
      <c r="J144" s="137">
        <v>0</v>
      </c>
    </row>
    <row r="145" spans="1:10" ht="27" customHeight="1" x14ac:dyDescent="0.25">
      <c r="A145" s="111"/>
      <c r="B145" s="110">
        <v>32</v>
      </c>
      <c r="C145" s="110" t="s">
        <v>143</v>
      </c>
      <c r="D145" s="112"/>
      <c r="E145" s="113">
        <f>E146+E149</f>
        <v>0</v>
      </c>
      <c r="F145" s="113">
        <v>1</v>
      </c>
      <c r="G145" s="113"/>
      <c r="H145" s="113">
        <f>H146+H149</f>
        <v>0</v>
      </c>
      <c r="I145" s="106">
        <v>0</v>
      </c>
      <c r="J145" s="106">
        <v>0</v>
      </c>
    </row>
    <row r="146" spans="1:10" ht="27" customHeight="1" x14ac:dyDescent="0.25">
      <c r="A146" s="111"/>
      <c r="B146" s="110" t="s">
        <v>11</v>
      </c>
      <c r="C146" s="110" t="s">
        <v>12</v>
      </c>
      <c r="D146" s="112"/>
      <c r="E146" s="113">
        <f>E147+E148</f>
        <v>0</v>
      </c>
      <c r="F146" s="119"/>
      <c r="G146" s="117"/>
      <c r="H146" s="119">
        <f>SUM(H147:H148)</f>
        <v>0</v>
      </c>
      <c r="I146" s="120">
        <v>0</v>
      </c>
      <c r="J146" s="120">
        <v>0</v>
      </c>
    </row>
    <row r="147" spans="1:10" ht="27" customHeight="1" x14ac:dyDescent="0.25">
      <c r="A147" s="115"/>
      <c r="B147" s="115">
        <v>3237</v>
      </c>
      <c r="C147" s="115" t="s">
        <v>212</v>
      </c>
      <c r="D147" s="116"/>
      <c r="E147" s="117">
        <v>0</v>
      </c>
      <c r="F147" s="117"/>
      <c r="G147" s="117"/>
      <c r="H147" s="117">
        <v>0</v>
      </c>
      <c r="I147" s="118">
        <v>0</v>
      </c>
      <c r="J147" s="118">
        <v>0</v>
      </c>
    </row>
    <row r="148" spans="1:10" ht="27" customHeight="1" x14ac:dyDescent="0.25">
      <c r="A148" s="115"/>
      <c r="B148" s="115">
        <v>3239</v>
      </c>
      <c r="C148" s="115" t="s">
        <v>15</v>
      </c>
      <c r="D148" s="116"/>
      <c r="E148" s="117">
        <v>0</v>
      </c>
      <c r="F148" s="117"/>
      <c r="G148" s="117"/>
      <c r="H148" s="117">
        <v>0</v>
      </c>
      <c r="I148" s="118">
        <v>0</v>
      </c>
      <c r="J148" s="118">
        <v>0</v>
      </c>
    </row>
    <row r="149" spans="1:10" s="138" customFormat="1" ht="27" customHeight="1" x14ac:dyDescent="0.25">
      <c r="A149" s="110"/>
      <c r="B149" s="110">
        <v>329</v>
      </c>
      <c r="C149" s="110" t="s">
        <v>23</v>
      </c>
      <c r="D149" s="139"/>
      <c r="E149" s="119">
        <f>E150</f>
        <v>0</v>
      </c>
      <c r="F149" s="119"/>
      <c r="G149" s="119"/>
      <c r="H149" s="119">
        <f>H150</f>
        <v>0</v>
      </c>
      <c r="I149" s="120">
        <v>0</v>
      </c>
      <c r="J149" s="120">
        <v>0</v>
      </c>
    </row>
    <row r="150" spans="1:10" ht="27" customHeight="1" x14ac:dyDescent="0.25">
      <c r="A150" s="115"/>
      <c r="B150" s="115">
        <v>3293</v>
      </c>
      <c r="C150" s="115" t="s">
        <v>195</v>
      </c>
      <c r="D150" s="116"/>
      <c r="E150" s="117">
        <v>0</v>
      </c>
      <c r="F150" s="117"/>
      <c r="G150" s="117"/>
      <c r="H150" s="117">
        <v>0</v>
      </c>
      <c r="I150" s="118">
        <v>0</v>
      </c>
      <c r="J150" s="118">
        <v>0</v>
      </c>
    </row>
    <row r="151" spans="1:10" ht="27" customHeight="1" x14ac:dyDescent="0.25">
      <c r="A151" s="110" t="s">
        <v>210</v>
      </c>
      <c r="B151" s="111" t="s">
        <v>3</v>
      </c>
      <c r="C151" s="110" t="s">
        <v>211</v>
      </c>
      <c r="D151" s="112">
        <v>11001</v>
      </c>
      <c r="E151" s="113">
        <f>SUM(E152)</f>
        <v>1880.25</v>
      </c>
      <c r="F151" s="119">
        <f>F152</f>
        <v>13200</v>
      </c>
      <c r="G151" s="119"/>
      <c r="H151" s="119">
        <f>SUM(H152)</f>
        <v>12855.960000000001</v>
      </c>
      <c r="I151" s="120">
        <v>0</v>
      </c>
      <c r="J151" s="120">
        <f>H151/F151*100</f>
        <v>97.393636363636375</v>
      </c>
    </row>
    <row r="152" spans="1:10" ht="27" customHeight="1" x14ac:dyDescent="0.25">
      <c r="A152" s="111"/>
      <c r="B152" s="110">
        <v>3</v>
      </c>
      <c r="C152" s="110" t="s">
        <v>144</v>
      </c>
      <c r="D152" s="112"/>
      <c r="E152" s="113">
        <f>E153+E160</f>
        <v>1880.25</v>
      </c>
      <c r="F152" s="119">
        <f>F153+F160</f>
        <v>13200</v>
      </c>
      <c r="G152" s="119"/>
      <c r="H152" s="119">
        <f>H153+H160</f>
        <v>12855.960000000001</v>
      </c>
      <c r="I152" s="120">
        <v>0</v>
      </c>
      <c r="J152" s="120">
        <f>H152/F152*100</f>
        <v>97.393636363636375</v>
      </c>
    </row>
    <row r="153" spans="1:10" s="138" customFormat="1" ht="27" customHeight="1" x14ac:dyDescent="0.25">
      <c r="A153" s="111"/>
      <c r="B153" s="110">
        <v>31</v>
      </c>
      <c r="C153" s="110" t="s">
        <v>182</v>
      </c>
      <c r="D153" s="112"/>
      <c r="E153" s="113">
        <f>E154+E158</f>
        <v>1805.44</v>
      </c>
      <c r="F153" s="119">
        <v>12840</v>
      </c>
      <c r="G153" s="119"/>
      <c r="H153" s="119">
        <f>H154+H156+H158</f>
        <v>12527.79</v>
      </c>
      <c r="I153" s="120">
        <v>0</v>
      </c>
      <c r="J153" s="120">
        <f>H153/F153*100</f>
        <v>97.568457943925239</v>
      </c>
    </row>
    <row r="154" spans="1:10" ht="27" customHeight="1" x14ac:dyDescent="0.25">
      <c r="A154" s="115"/>
      <c r="B154" s="110">
        <v>311</v>
      </c>
      <c r="C154" s="110" t="s">
        <v>183</v>
      </c>
      <c r="D154" s="116"/>
      <c r="E154" s="113">
        <f>E155</f>
        <v>1549.73</v>
      </c>
      <c r="F154" s="119"/>
      <c r="G154" s="119"/>
      <c r="H154" s="119">
        <f>H155</f>
        <v>10066.780000000001</v>
      </c>
      <c r="I154" s="120">
        <v>0</v>
      </c>
      <c r="J154" s="120">
        <v>0</v>
      </c>
    </row>
    <row r="155" spans="1:10" s="138" customFormat="1" ht="27" customHeight="1" x14ac:dyDescent="0.25">
      <c r="A155" s="110"/>
      <c r="B155" s="115">
        <v>3111</v>
      </c>
      <c r="C155" s="115" t="s">
        <v>184</v>
      </c>
      <c r="D155" s="139"/>
      <c r="E155" s="114">
        <v>1549.73</v>
      </c>
      <c r="F155" s="117"/>
      <c r="G155" s="117"/>
      <c r="H155" s="117">
        <v>10066.780000000001</v>
      </c>
      <c r="I155" s="118">
        <v>0</v>
      </c>
      <c r="J155" s="118">
        <v>0</v>
      </c>
    </row>
    <row r="156" spans="1:10" s="138" customFormat="1" ht="27" customHeight="1" x14ac:dyDescent="0.25">
      <c r="A156" s="110"/>
      <c r="B156" s="110">
        <v>312</v>
      </c>
      <c r="C156" s="110" t="s">
        <v>274</v>
      </c>
      <c r="D156" s="139"/>
      <c r="E156" s="113">
        <v>0</v>
      </c>
      <c r="F156" s="119"/>
      <c r="G156" s="119"/>
      <c r="H156" s="119">
        <f>H157</f>
        <v>800</v>
      </c>
      <c r="I156" s="120">
        <v>0</v>
      </c>
      <c r="J156" s="120">
        <v>0</v>
      </c>
    </row>
    <row r="157" spans="1:10" s="138" customFormat="1" ht="27" customHeight="1" x14ac:dyDescent="0.25">
      <c r="A157" s="110"/>
      <c r="B157" s="115">
        <v>3121</v>
      </c>
      <c r="C157" s="115" t="s">
        <v>296</v>
      </c>
      <c r="D157" s="139"/>
      <c r="E157" s="114">
        <v>0</v>
      </c>
      <c r="F157" s="117"/>
      <c r="G157" s="117"/>
      <c r="H157" s="117">
        <v>800</v>
      </c>
      <c r="I157" s="118">
        <v>0</v>
      </c>
      <c r="J157" s="118">
        <v>0</v>
      </c>
    </row>
    <row r="158" spans="1:10" s="138" customFormat="1" ht="27" customHeight="1" x14ac:dyDescent="0.25">
      <c r="A158" s="110"/>
      <c r="B158" s="110">
        <v>313</v>
      </c>
      <c r="C158" s="110" t="s">
        <v>186</v>
      </c>
      <c r="D158" s="139"/>
      <c r="E158" s="113">
        <f>E159</f>
        <v>255.71</v>
      </c>
      <c r="F158" s="119"/>
      <c r="G158" s="119"/>
      <c r="H158" s="119">
        <f>H159</f>
        <v>1661.01</v>
      </c>
      <c r="I158" s="120">
        <v>0</v>
      </c>
      <c r="J158" s="120">
        <v>0</v>
      </c>
    </row>
    <row r="159" spans="1:10" ht="27" customHeight="1" x14ac:dyDescent="0.25">
      <c r="A159" s="115"/>
      <c r="B159" s="115">
        <v>3132</v>
      </c>
      <c r="C159" s="115" t="s">
        <v>187</v>
      </c>
      <c r="D159" s="116"/>
      <c r="E159" s="114">
        <v>255.71</v>
      </c>
      <c r="F159" s="117"/>
      <c r="G159" s="117"/>
      <c r="H159" s="117">
        <v>1661.01</v>
      </c>
      <c r="I159" s="118">
        <v>0</v>
      </c>
      <c r="J159" s="118">
        <v>0</v>
      </c>
    </row>
    <row r="160" spans="1:10" ht="27" customHeight="1" x14ac:dyDescent="0.25">
      <c r="A160" s="110"/>
      <c r="B160" s="110">
        <v>32</v>
      </c>
      <c r="C160" s="110" t="s">
        <v>143</v>
      </c>
      <c r="D160" s="112"/>
      <c r="E160" s="113">
        <f>E161</f>
        <v>74.81</v>
      </c>
      <c r="F160" s="119">
        <v>360</v>
      </c>
      <c r="G160" s="119"/>
      <c r="H160" s="119">
        <f>H161</f>
        <v>328.17</v>
      </c>
      <c r="I160" s="120">
        <v>0</v>
      </c>
      <c r="J160" s="120">
        <f>H160/F160*100</f>
        <v>91.158333333333346</v>
      </c>
    </row>
    <row r="161" spans="1:10" ht="27" customHeight="1" x14ac:dyDescent="0.25">
      <c r="A161" s="111"/>
      <c r="B161" s="110">
        <v>321</v>
      </c>
      <c r="C161" s="110" t="s">
        <v>5</v>
      </c>
      <c r="D161" s="112"/>
      <c r="E161" s="113">
        <f>E162</f>
        <v>74.81</v>
      </c>
      <c r="F161" s="119"/>
      <c r="G161" s="119"/>
      <c r="H161" s="119">
        <f>H162</f>
        <v>328.17</v>
      </c>
      <c r="I161" s="120">
        <v>0</v>
      </c>
      <c r="J161" s="120">
        <v>0</v>
      </c>
    </row>
    <row r="162" spans="1:10" ht="27" customHeight="1" x14ac:dyDescent="0.25">
      <c r="A162" s="111"/>
      <c r="B162" s="115">
        <v>3212</v>
      </c>
      <c r="C162" s="115" t="s">
        <v>202</v>
      </c>
      <c r="D162" s="112"/>
      <c r="E162" s="114">
        <v>74.81</v>
      </c>
      <c r="F162" s="117"/>
      <c r="G162" s="117"/>
      <c r="H162" s="117">
        <v>328.17</v>
      </c>
      <c r="I162" s="118">
        <v>0</v>
      </c>
      <c r="J162" s="118">
        <v>0</v>
      </c>
    </row>
    <row r="163" spans="1:10" s="138" customFormat="1" ht="27" customHeight="1" x14ac:dyDescent="0.25">
      <c r="A163" s="110" t="s">
        <v>297</v>
      </c>
      <c r="B163" s="111" t="s">
        <v>3</v>
      </c>
      <c r="C163" s="110" t="s">
        <v>298</v>
      </c>
      <c r="D163" s="112">
        <v>55359</v>
      </c>
      <c r="E163" s="113">
        <v>0</v>
      </c>
      <c r="F163" s="119">
        <f>F164</f>
        <v>2000</v>
      </c>
      <c r="G163" s="119"/>
      <c r="H163" s="119">
        <f>H164</f>
        <v>1748.55</v>
      </c>
      <c r="I163" s="120">
        <v>0</v>
      </c>
      <c r="J163" s="120">
        <f t="shared" ref="J163:J171" si="7">H163/F163*100</f>
        <v>87.427500000000009</v>
      </c>
    </row>
    <row r="164" spans="1:10" s="138" customFormat="1" ht="27" customHeight="1" x14ac:dyDescent="0.25">
      <c r="A164" s="111"/>
      <c r="B164" s="110">
        <v>3</v>
      </c>
      <c r="C164" s="110" t="s">
        <v>144</v>
      </c>
      <c r="D164" s="112"/>
      <c r="E164" s="113">
        <v>0</v>
      </c>
      <c r="F164" s="119">
        <f>F165</f>
        <v>2000</v>
      </c>
      <c r="G164" s="119"/>
      <c r="H164" s="119">
        <f>H165</f>
        <v>1748.55</v>
      </c>
      <c r="I164" s="120">
        <v>0</v>
      </c>
      <c r="J164" s="120">
        <f t="shared" si="7"/>
        <v>87.427500000000009</v>
      </c>
    </row>
    <row r="165" spans="1:10" s="138" customFormat="1" ht="27" customHeight="1" x14ac:dyDescent="0.25">
      <c r="A165" s="110"/>
      <c r="B165" s="110">
        <v>32</v>
      </c>
      <c r="C165" s="110" t="s">
        <v>143</v>
      </c>
      <c r="D165" s="112"/>
      <c r="E165" s="113">
        <v>0</v>
      </c>
      <c r="F165" s="119">
        <v>2000</v>
      </c>
      <c r="G165" s="119"/>
      <c r="H165" s="119">
        <f>H166</f>
        <v>1748.55</v>
      </c>
      <c r="I165" s="120">
        <v>0</v>
      </c>
      <c r="J165" s="120">
        <f t="shared" si="7"/>
        <v>87.427500000000009</v>
      </c>
    </row>
    <row r="166" spans="1:10" s="138" customFormat="1" ht="27" customHeight="1" x14ac:dyDescent="0.25">
      <c r="A166" s="111"/>
      <c r="B166" s="110">
        <v>322</v>
      </c>
      <c r="C166" s="110" t="s">
        <v>192</v>
      </c>
      <c r="D166" s="112"/>
      <c r="E166" s="113">
        <v>0</v>
      </c>
      <c r="F166" s="119"/>
      <c r="G166" s="119"/>
      <c r="H166" s="119">
        <f>SUM(H167:H168)</f>
        <v>1748.55</v>
      </c>
      <c r="I166" s="120">
        <v>0</v>
      </c>
      <c r="J166" s="120">
        <v>0</v>
      </c>
    </row>
    <row r="167" spans="1:10" ht="27" customHeight="1" x14ac:dyDescent="0.25">
      <c r="A167" s="135"/>
      <c r="B167" s="115">
        <v>3221</v>
      </c>
      <c r="C167" s="115" t="s">
        <v>34</v>
      </c>
      <c r="D167" s="136"/>
      <c r="E167" s="114">
        <v>0</v>
      </c>
      <c r="F167" s="117"/>
      <c r="G167" s="117"/>
      <c r="H167" s="117">
        <v>84.56</v>
      </c>
      <c r="I167" s="118"/>
      <c r="J167" s="118">
        <v>0</v>
      </c>
    </row>
    <row r="168" spans="1:10" ht="27" customHeight="1" x14ac:dyDescent="0.25">
      <c r="A168" s="111"/>
      <c r="B168" s="115">
        <v>3222</v>
      </c>
      <c r="C168" s="115" t="s">
        <v>42</v>
      </c>
      <c r="D168" s="112"/>
      <c r="E168" s="114">
        <v>0</v>
      </c>
      <c r="F168" s="117"/>
      <c r="G168" s="117"/>
      <c r="H168" s="117">
        <v>1663.99</v>
      </c>
      <c r="I168" s="118">
        <v>0</v>
      </c>
      <c r="J168" s="118">
        <v>0</v>
      </c>
    </row>
    <row r="169" spans="1:10" s="138" customFormat="1" ht="27" customHeight="1" x14ac:dyDescent="0.25">
      <c r="A169" s="111"/>
      <c r="B169" s="110">
        <v>324</v>
      </c>
      <c r="C169" s="110" t="s">
        <v>206</v>
      </c>
      <c r="D169" s="112"/>
      <c r="E169" s="113">
        <v>0</v>
      </c>
      <c r="F169" s="119"/>
      <c r="G169" s="119"/>
      <c r="H169" s="119">
        <v>0</v>
      </c>
      <c r="I169" s="120">
        <v>0</v>
      </c>
      <c r="J169" s="120">
        <v>0</v>
      </c>
    </row>
    <row r="170" spans="1:10" ht="27" customHeight="1" x14ac:dyDescent="0.25">
      <c r="A170" s="111"/>
      <c r="B170" s="115">
        <v>3241</v>
      </c>
      <c r="C170" s="115" t="s">
        <v>206</v>
      </c>
      <c r="D170" s="112"/>
      <c r="E170" s="114">
        <v>0</v>
      </c>
      <c r="F170" s="117"/>
      <c r="G170" s="117"/>
      <c r="H170" s="117">
        <v>0</v>
      </c>
      <c r="I170" s="118">
        <v>0</v>
      </c>
      <c r="J170" s="118">
        <v>0</v>
      </c>
    </row>
    <row r="171" spans="1:10" s="138" customFormat="1" ht="27" customHeight="1" x14ac:dyDescent="0.25">
      <c r="A171" s="110" t="s">
        <v>214</v>
      </c>
      <c r="B171" s="110" t="s">
        <v>3</v>
      </c>
      <c r="C171" s="110" t="s">
        <v>215</v>
      </c>
      <c r="D171" s="139">
        <v>11001</v>
      </c>
      <c r="E171" s="113">
        <f>E172+E183</f>
        <v>592.52</v>
      </c>
      <c r="F171" s="119">
        <f>F172+F183</f>
        <v>1600</v>
      </c>
      <c r="G171" s="119"/>
      <c r="H171" s="119">
        <f>H172+H183</f>
        <v>1599.9999999999998</v>
      </c>
      <c r="I171" s="120">
        <f>H171/E171*100</f>
        <v>270.03307905218389</v>
      </c>
      <c r="J171" s="120">
        <f t="shared" si="7"/>
        <v>99.999999999999986</v>
      </c>
    </row>
    <row r="172" spans="1:10" s="138" customFormat="1" ht="27" customHeight="1" x14ac:dyDescent="0.25">
      <c r="A172" s="110"/>
      <c r="B172" s="110">
        <v>3</v>
      </c>
      <c r="C172" s="110" t="s">
        <v>144</v>
      </c>
      <c r="D172" s="139"/>
      <c r="E172" s="113">
        <f>E173</f>
        <v>464.53</v>
      </c>
      <c r="F172" s="119">
        <f>F173</f>
        <v>1456</v>
      </c>
      <c r="G172" s="119"/>
      <c r="H172" s="119">
        <f>H173</f>
        <v>1433.6699999999998</v>
      </c>
      <c r="I172" s="120">
        <f>H172/E172*100</f>
        <v>308.62807568940644</v>
      </c>
      <c r="J172" s="120">
        <v>100</v>
      </c>
    </row>
    <row r="173" spans="1:10" s="138" customFormat="1" ht="27" customHeight="1" x14ac:dyDescent="0.25">
      <c r="A173" s="111"/>
      <c r="B173" s="110">
        <v>32</v>
      </c>
      <c r="C173" s="110" t="s">
        <v>143</v>
      </c>
      <c r="D173" s="112"/>
      <c r="E173" s="113">
        <f>E174+E176</f>
        <v>464.53</v>
      </c>
      <c r="F173" s="119">
        <v>1456</v>
      </c>
      <c r="G173" s="119"/>
      <c r="H173" s="119">
        <f>H174+H176+H179+H181</f>
        <v>1433.6699999999998</v>
      </c>
      <c r="I173" s="120">
        <f>H173/E173*100</f>
        <v>308.62807568940644</v>
      </c>
      <c r="J173" s="120">
        <v>100</v>
      </c>
    </row>
    <row r="174" spans="1:10" s="138" customFormat="1" ht="27" customHeight="1" x14ac:dyDescent="0.25">
      <c r="A174" s="110"/>
      <c r="B174" s="110">
        <v>322</v>
      </c>
      <c r="C174" s="110" t="s">
        <v>192</v>
      </c>
      <c r="D174" s="139"/>
      <c r="E174" s="113">
        <f>E175</f>
        <v>0</v>
      </c>
      <c r="F174" s="119"/>
      <c r="G174" s="119"/>
      <c r="H174" s="119">
        <v>0</v>
      </c>
      <c r="I174" s="120">
        <v>0</v>
      </c>
      <c r="J174" s="120">
        <v>0</v>
      </c>
    </row>
    <row r="175" spans="1:10" ht="27" customHeight="1" x14ac:dyDescent="0.25">
      <c r="A175" s="135"/>
      <c r="B175" s="115">
        <v>3221</v>
      </c>
      <c r="C175" s="115" t="s">
        <v>34</v>
      </c>
      <c r="D175" s="136"/>
      <c r="E175" s="114">
        <v>0</v>
      </c>
      <c r="F175" s="117"/>
      <c r="G175" s="117"/>
      <c r="H175" s="117">
        <v>0</v>
      </c>
      <c r="I175" s="118">
        <v>0</v>
      </c>
      <c r="J175" s="118">
        <v>0</v>
      </c>
    </row>
    <row r="176" spans="1:10" s="138" customFormat="1" ht="27" customHeight="1" x14ac:dyDescent="0.25">
      <c r="A176" s="111"/>
      <c r="B176" s="110">
        <v>323</v>
      </c>
      <c r="C176" s="110" t="s">
        <v>12</v>
      </c>
      <c r="D176" s="112"/>
      <c r="E176" s="113">
        <f>E177+E178</f>
        <v>464.53</v>
      </c>
      <c r="F176" s="119"/>
      <c r="G176" s="119"/>
      <c r="H176" s="119">
        <f>SUM(H177:H178)</f>
        <v>500</v>
      </c>
      <c r="I176" s="120">
        <f>H176/E176*100</f>
        <v>107.63567476804512</v>
      </c>
      <c r="J176" s="120">
        <v>0</v>
      </c>
    </row>
    <row r="177" spans="1:10" ht="27" customHeight="1" x14ac:dyDescent="0.25">
      <c r="A177" s="115"/>
      <c r="B177" s="115">
        <v>3233</v>
      </c>
      <c r="C177" s="115" t="s">
        <v>32</v>
      </c>
      <c r="D177" s="116"/>
      <c r="E177" s="117">
        <v>0</v>
      </c>
      <c r="F177" s="117"/>
      <c r="G177" s="117"/>
      <c r="H177" s="117">
        <v>0</v>
      </c>
      <c r="I177" s="118">
        <v>0</v>
      </c>
      <c r="J177" s="118">
        <v>0</v>
      </c>
    </row>
    <row r="178" spans="1:10" ht="27" customHeight="1" x14ac:dyDescent="0.25">
      <c r="A178" s="115"/>
      <c r="B178" s="115">
        <v>3239</v>
      </c>
      <c r="C178" s="115" t="s">
        <v>15</v>
      </c>
      <c r="D178" s="116"/>
      <c r="E178" s="117">
        <v>464.53</v>
      </c>
      <c r="F178" s="117"/>
      <c r="G178" s="117"/>
      <c r="H178" s="117">
        <v>500</v>
      </c>
      <c r="I178" s="118">
        <f>H178/E178*100</f>
        <v>107.63567476804512</v>
      </c>
      <c r="J178" s="118">
        <v>0</v>
      </c>
    </row>
    <row r="179" spans="1:10" s="138" customFormat="1" ht="27" customHeight="1" x14ac:dyDescent="0.25">
      <c r="A179" s="110"/>
      <c r="B179" s="110">
        <v>324</v>
      </c>
      <c r="C179" s="110" t="s">
        <v>206</v>
      </c>
      <c r="D179" s="139"/>
      <c r="E179" s="113">
        <v>0</v>
      </c>
      <c r="F179" s="119"/>
      <c r="G179" s="119"/>
      <c r="H179" s="119">
        <f>H180</f>
        <v>905.8</v>
      </c>
      <c r="I179" s="120">
        <v>0</v>
      </c>
      <c r="J179" s="120">
        <v>0</v>
      </c>
    </row>
    <row r="180" spans="1:10" ht="27" customHeight="1" x14ac:dyDescent="0.25">
      <c r="A180" s="115"/>
      <c r="B180" s="115">
        <v>3241</v>
      </c>
      <c r="C180" s="115" t="s">
        <v>206</v>
      </c>
      <c r="D180" s="116"/>
      <c r="E180" s="114">
        <v>0</v>
      </c>
      <c r="F180" s="117"/>
      <c r="G180" s="117"/>
      <c r="H180" s="117">
        <v>905.8</v>
      </c>
      <c r="I180" s="118">
        <v>0</v>
      </c>
      <c r="J180" s="118">
        <v>0</v>
      </c>
    </row>
    <row r="181" spans="1:10" s="138" customFormat="1" ht="27" customHeight="1" x14ac:dyDescent="0.25">
      <c r="A181" s="110"/>
      <c r="B181" s="110">
        <v>329</v>
      </c>
      <c r="C181" s="110" t="s">
        <v>23</v>
      </c>
      <c r="D181" s="139"/>
      <c r="E181" s="113">
        <v>0</v>
      </c>
      <c r="F181" s="119"/>
      <c r="G181" s="119"/>
      <c r="H181" s="119">
        <f>H182</f>
        <v>27.87</v>
      </c>
      <c r="I181" s="120">
        <v>0</v>
      </c>
      <c r="J181" s="120">
        <v>0</v>
      </c>
    </row>
    <row r="182" spans="1:10" ht="27" customHeight="1" x14ac:dyDescent="0.25">
      <c r="A182" s="115"/>
      <c r="B182" s="115">
        <v>3293</v>
      </c>
      <c r="C182" s="115" t="s">
        <v>195</v>
      </c>
      <c r="D182" s="116"/>
      <c r="E182" s="114">
        <v>0</v>
      </c>
      <c r="F182" s="117"/>
      <c r="G182" s="117"/>
      <c r="H182" s="117">
        <v>27.87</v>
      </c>
      <c r="I182" s="118">
        <v>0</v>
      </c>
      <c r="J182" s="118">
        <v>0</v>
      </c>
    </row>
    <row r="183" spans="1:10" s="138" customFormat="1" ht="27" customHeight="1" x14ac:dyDescent="0.25">
      <c r="A183" s="110"/>
      <c r="B183" s="110">
        <v>422</v>
      </c>
      <c r="C183" s="110" t="s">
        <v>18</v>
      </c>
      <c r="D183" s="139"/>
      <c r="E183" s="113">
        <f>E184</f>
        <v>127.99</v>
      </c>
      <c r="F183" s="119">
        <v>144</v>
      </c>
      <c r="G183" s="119"/>
      <c r="H183" s="119">
        <f>H184</f>
        <v>166.33</v>
      </c>
      <c r="I183" s="120">
        <v>0</v>
      </c>
      <c r="J183" s="120">
        <f>H183/F183*100</f>
        <v>115.50694444444444</v>
      </c>
    </row>
    <row r="184" spans="1:10" ht="27" customHeight="1" x14ac:dyDescent="0.25">
      <c r="A184" s="115"/>
      <c r="B184" s="115">
        <v>4221</v>
      </c>
      <c r="C184" s="115" t="s">
        <v>20</v>
      </c>
      <c r="D184" s="116"/>
      <c r="E184" s="114">
        <v>127.99</v>
      </c>
      <c r="F184" s="117"/>
      <c r="G184" s="117"/>
      <c r="H184" s="117">
        <v>166.33</v>
      </c>
      <c r="I184" s="118">
        <v>0</v>
      </c>
      <c r="J184" s="118">
        <v>0</v>
      </c>
    </row>
    <row r="185" spans="1:10" s="138" customFormat="1" ht="27" customHeight="1" x14ac:dyDescent="0.25">
      <c r="A185" s="110" t="s">
        <v>216</v>
      </c>
      <c r="B185" s="110" t="s">
        <v>3</v>
      </c>
      <c r="C185" s="110" t="s">
        <v>217</v>
      </c>
      <c r="D185" s="139">
        <v>53060</v>
      </c>
      <c r="E185" s="119">
        <f>E186</f>
        <v>1205.6199999999999</v>
      </c>
      <c r="F185" s="119">
        <f>F186</f>
        <v>3550</v>
      </c>
      <c r="G185" s="119"/>
      <c r="H185" s="119">
        <f>H186</f>
        <v>3560.17</v>
      </c>
      <c r="I185" s="120">
        <f>H185/E185*100</f>
        <v>295.29785504553678</v>
      </c>
      <c r="J185" s="120">
        <f>H185/F185*100</f>
        <v>100.28647887323945</v>
      </c>
    </row>
    <row r="186" spans="1:10" s="138" customFormat="1" ht="27" customHeight="1" x14ac:dyDescent="0.25">
      <c r="A186" s="110"/>
      <c r="B186" s="110">
        <v>3</v>
      </c>
      <c r="C186" s="110" t="s">
        <v>144</v>
      </c>
      <c r="D186" s="139"/>
      <c r="E186" s="119">
        <f>E187</f>
        <v>1205.6199999999999</v>
      </c>
      <c r="F186" s="119">
        <f>F187</f>
        <v>3550</v>
      </c>
      <c r="G186" s="119"/>
      <c r="H186" s="119">
        <f>H187</f>
        <v>3560.17</v>
      </c>
      <c r="I186" s="120">
        <f>H186/E186*100</f>
        <v>295.29785504553678</v>
      </c>
      <c r="J186" s="120">
        <f>H186/F186*100</f>
        <v>100.28647887323945</v>
      </c>
    </row>
    <row r="187" spans="1:10" s="138" customFormat="1" ht="27" customHeight="1" x14ac:dyDescent="0.25">
      <c r="A187" s="110"/>
      <c r="B187" s="110">
        <v>32</v>
      </c>
      <c r="C187" s="110" t="s">
        <v>143</v>
      </c>
      <c r="D187" s="139"/>
      <c r="E187" s="119">
        <f>E188</f>
        <v>1205.6199999999999</v>
      </c>
      <c r="F187" s="119">
        <v>3550</v>
      </c>
      <c r="G187" s="119"/>
      <c r="H187" s="119">
        <f>H188</f>
        <v>3560.17</v>
      </c>
      <c r="I187" s="120">
        <f>H187/E187*100</f>
        <v>295.29785504553678</v>
      </c>
      <c r="J187" s="120">
        <f>H187/F187*100</f>
        <v>100.28647887323945</v>
      </c>
    </row>
    <row r="188" spans="1:10" s="138" customFormat="1" ht="27" customHeight="1" x14ac:dyDescent="0.25">
      <c r="A188" s="110"/>
      <c r="B188" s="110">
        <v>322</v>
      </c>
      <c r="C188" s="110" t="s">
        <v>192</v>
      </c>
      <c r="D188" s="139"/>
      <c r="E188" s="119">
        <f>E189</f>
        <v>1205.6199999999999</v>
      </c>
      <c r="F188" s="119"/>
      <c r="G188" s="119"/>
      <c r="H188" s="119">
        <f>H189</f>
        <v>3560.17</v>
      </c>
      <c r="I188" s="120">
        <f>H188/E188*100</f>
        <v>295.29785504553678</v>
      </c>
      <c r="J188" s="120">
        <v>0</v>
      </c>
    </row>
    <row r="189" spans="1:10" ht="27" customHeight="1" x14ac:dyDescent="0.25">
      <c r="A189" s="115"/>
      <c r="B189" s="115">
        <v>3222</v>
      </c>
      <c r="C189" s="115" t="s">
        <v>42</v>
      </c>
      <c r="D189" s="116"/>
      <c r="E189" s="117">
        <v>1205.6199999999999</v>
      </c>
      <c r="F189" s="117"/>
      <c r="G189" s="117"/>
      <c r="H189" s="117">
        <v>3560.17</v>
      </c>
      <c r="I189" s="118">
        <v>0</v>
      </c>
      <c r="J189" s="118">
        <v>0</v>
      </c>
    </row>
    <row r="190" spans="1:10" s="138" customFormat="1" ht="27" customHeight="1" x14ac:dyDescent="0.25">
      <c r="A190" s="107">
        <v>2302</v>
      </c>
      <c r="B190" s="108" t="s">
        <v>2</v>
      </c>
      <c r="C190" s="107" t="s">
        <v>199</v>
      </c>
      <c r="D190" s="108"/>
      <c r="E190" s="170">
        <f>E191</f>
        <v>1280.02</v>
      </c>
      <c r="F190" s="170">
        <f>F191+F196+F201</f>
        <v>3752</v>
      </c>
      <c r="G190" s="170"/>
      <c r="H190" s="170">
        <f>H191+H196+H201</f>
        <v>1668.3700000000001</v>
      </c>
      <c r="I190" s="171">
        <f t="shared" ref="I190:I195" si="8">H190/E190*100</f>
        <v>130.3393696973485</v>
      </c>
      <c r="J190" s="171">
        <f>H190/F190*100</f>
        <v>44.46615138592751</v>
      </c>
    </row>
    <row r="191" spans="1:10" s="138" customFormat="1" ht="27" customHeight="1" x14ac:dyDescent="0.25">
      <c r="A191" s="110" t="s">
        <v>299</v>
      </c>
      <c r="B191" s="110" t="s">
        <v>3</v>
      </c>
      <c r="C191" s="110" t="s">
        <v>300</v>
      </c>
      <c r="D191" s="139">
        <v>53102</v>
      </c>
      <c r="E191" s="119">
        <f>E193</f>
        <v>1280.02</v>
      </c>
      <c r="F191" s="119">
        <f>F193</f>
        <v>1152</v>
      </c>
      <c r="G191" s="119"/>
      <c r="H191" s="119">
        <f>H193</f>
        <v>1152.9000000000001</v>
      </c>
      <c r="I191" s="120">
        <f t="shared" si="8"/>
        <v>90.068905173356669</v>
      </c>
      <c r="J191" s="120">
        <f>H191/F191*100</f>
        <v>100.07812500000001</v>
      </c>
    </row>
    <row r="192" spans="1:10" s="138" customFormat="1" ht="27" customHeight="1" x14ac:dyDescent="0.25">
      <c r="A192" s="110"/>
      <c r="B192" s="110">
        <v>3</v>
      </c>
      <c r="C192" s="110" t="s">
        <v>144</v>
      </c>
      <c r="D192" s="139"/>
      <c r="E192" s="119">
        <v>1280.02</v>
      </c>
      <c r="F192" s="119">
        <v>1152</v>
      </c>
      <c r="G192" s="119"/>
      <c r="H192" s="119">
        <f>H193</f>
        <v>1152.9000000000001</v>
      </c>
      <c r="I192" s="120">
        <f t="shared" si="8"/>
        <v>90.068905173356669</v>
      </c>
      <c r="J192" s="120">
        <f>H192/F192*100</f>
        <v>100.07812500000001</v>
      </c>
    </row>
    <row r="193" spans="1:10" s="138" customFormat="1" ht="27" customHeight="1" x14ac:dyDescent="0.25">
      <c r="A193" s="110"/>
      <c r="B193" s="110">
        <v>38</v>
      </c>
      <c r="C193" s="110" t="s">
        <v>277</v>
      </c>
      <c r="D193" s="139"/>
      <c r="E193" s="119">
        <f>E194</f>
        <v>1280.02</v>
      </c>
      <c r="F193" s="119">
        <v>1152</v>
      </c>
      <c r="G193" s="119"/>
      <c r="H193" s="119">
        <f>H194</f>
        <v>1152.9000000000001</v>
      </c>
      <c r="I193" s="120">
        <f t="shared" si="8"/>
        <v>90.068905173356669</v>
      </c>
      <c r="J193" s="120">
        <f>H193/F193*100</f>
        <v>100.07812500000001</v>
      </c>
    </row>
    <row r="194" spans="1:10" ht="27" customHeight="1" x14ac:dyDescent="0.25">
      <c r="A194" s="115"/>
      <c r="B194" s="115">
        <v>381</v>
      </c>
      <c r="C194" s="115" t="s">
        <v>301</v>
      </c>
      <c r="D194" s="116"/>
      <c r="E194" s="117">
        <v>1280.02</v>
      </c>
      <c r="F194" s="117"/>
      <c r="G194" s="117"/>
      <c r="H194" s="117">
        <f>H195</f>
        <v>1152.9000000000001</v>
      </c>
      <c r="I194" s="118">
        <f t="shared" si="8"/>
        <v>90.068905173356669</v>
      </c>
      <c r="J194" s="118">
        <v>0</v>
      </c>
    </row>
    <row r="195" spans="1:10" ht="27" customHeight="1" x14ac:dyDescent="0.25">
      <c r="A195" s="115"/>
      <c r="B195" s="115">
        <v>3812</v>
      </c>
      <c r="C195" s="115" t="s">
        <v>308</v>
      </c>
      <c r="D195" s="116"/>
      <c r="E195" s="117">
        <v>1280.02</v>
      </c>
      <c r="F195" s="117"/>
      <c r="G195" s="117"/>
      <c r="H195" s="117">
        <v>1152.9000000000001</v>
      </c>
      <c r="I195" s="118">
        <f t="shared" si="8"/>
        <v>90.068905173356669</v>
      </c>
      <c r="J195" s="118">
        <v>0</v>
      </c>
    </row>
    <row r="196" spans="1:10" s="138" customFormat="1" ht="27" customHeight="1" x14ac:dyDescent="0.25">
      <c r="A196" s="110" t="s">
        <v>345</v>
      </c>
      <c r="B196" s="110" t="s">
        <v>3</v>
      </c>
      <c r="C196" s="110" t="s">
        <v>346</v>
      </c>
      <c r="D196" s="139">
        <v>11001</v>
      </c>
      <c r="E196" s="119">
        <v>0</v>
      </c>
      <c r="F196" s="119">
        <f>F198</f>
        <v>2000</v>
      </c>
      <c r="G196" s="119"/>
      <c r="H196" s="119">
        <f>H197</f>
        <v>515.47</v>
      </c>
      <c r="I196" s="120">
        <v>0</v>
      </c>
      <c r="J196" s="120">
        <f>H196/F196*100</f>
        <v>25.773499999999999</v>
      </c>
    </row>
    <row r="197" spans="1:10" s="138" customFormat="1" ht="27" customHeight="1" x14ac:dyDescent="0.25">
      <c r="A197" s="110"/>
      <c r="B197" s="110">
        <v>3</v>
      </c>
      <c r="C197" s="110" t="s">
        <v>144</v>
      </c>
      <c r="D197" s="139"/>
      <c r="E197" s="119">
        <v>0</v>
      </c>
      <c r="F197" s="119">
        <v>2000</v>
      </c>
      <c r="G197" s="119"/>
      <c r="H197" s="119">
        <f>H198</f>
        <v>515.47</v>
      </c>
      <c r="I197" s="120">
        <v>0</v>
      </c>
      <c r="J197" s="120">
        <f>H197/F197*100</f>
        <v>25.773499999999999</v>
      </c>
    </row>
    <row r="198" spans="1:10" s="138" customFormat="1" ht="27" customHeight="1" x14ac:dyDescent="0.25">
      <c r="A198" s="110"/>
      <c r="B198" s="110">
        <v>32</v>
      </c>
      <c r="C198" s="110" t="s">
        <v>143</v>
      </c>
      <c r="D198" s="139"/>
      <c r="E198" s="119">
        <v>0</v>
      </c>
      <c r="F198" s="119">
        <v>2000</v>
      </c>
      <c r="G198" s="119"/>
      <c r="H198" s="119">
        <f>H199</f>
        <v>515.47</v>
      </c>
      <c r="I198" s="120">
        <v>0</v>
      </c>
      <c r="J198" s="120">
        <f>H198/F198*100</f>
        <v>25.773499999999999</v>
      </c>
    </row>
    <row r="199" spans="1:10" s="138" customFormat="1" ht="27" customHeight="1" x14ac:dyDescent="0.25">
      <c r="A199" s="110"/>
      <c r="B199" s="110">
        <v>322</v>
      </c>
      <c r="C199" s="110" t="s">
        <v>192</v>
      </c>
      <c r="D199" s="139"/>
      <c r="E199" s="119">
        <v>0</v>
      </c>
      <c r="F199" s="119"/>
      <c r="G199" s="119"/>
      <c r="H199" s="119">
        <f>H200</f>
        <v>515.47</v>
      </c>
      <c r="I199" s="120">
        <v>0</v>
      </c>
      <c r="J199" s="120">
        <v>0</v>
      </c>
    </row>
    <row r="200" spans="1:10" ht="27" customHeight="1" x14ac:dyDescent="0.25">
      <c r="A200" s="115"/>
      <c r="B200" s="115">
        <v>3222</v>
      </c>
      <c r="C200" s="115" t="s">
        <v>42</v>
      </c>
      <c r="D200" s="116"/>
      <c r="E200" s="117">
        <v>0</v>
      </c>
      <c r="F200" s="117"/>
      <c r="G200" s="117"/>
      <c r="H200" s="117">
        <v>515.47</v>
      </c>
      <c r="I200" s="118">
        <v>0</v>
      </c>
      <c r="J200" s="118">
        <v>0</v>
      </c>
    </row>
    <row r="201" spans="1:10" ht="27" customHeight="1" x14ac:dyDescent="0.25">
      <c r="A201" s="110" t="s">
        <v>347</v>
      </c>
      <c r="B201" s="110" t="s">
        <v>3</v>
      </c>
      <c r="C201" s="110" t="s">
        <v>348</v>
      </c>
      <c r="D201" s="139">
        <v>11001</v>
      </c>
      <c r="E201" s="117">
        <v>0</v>
      </c>
      <c r="F201" s="119">
        <f>F203</f>
        <v>600</v>
      </c>
      <c r="G201" s="117"/>
      <c r="H201" s="117">
        <v>0</v>
      </c>
      <c r="I201" s="118">
        <v>0</v>
      </c>
      <c r="J201" s="118">
        <v>0</v>
      </c>
    </row>
    <row r="202" spans="1:10" ht="27" customHeight="1" x14ac:dyDescent="0.25">
      <c r="A202" s="110"/>
      <c r="B202" s="110">
        <v>3</v>
      </c>
      <c r="C202" s="110" t="s">
        <v>144</v>
      </c>
      <c r="D202" s="139"/>
      <c r="E202" s="117">
        <v>0</v>
      </c>
      <c r="F202" s="119">
        <v>600</v>
      </c>
      <c r="G202" s="117"/>
      <c r="H202" s="117">
        <v>0</v>
      </c>
      <c r="I202" s="118">
        <v>0</v>
      </c>
      <c r="J202" s="118">
        <v>0</v>
      </c>
    </row>
    <row r="203" spans="1:10" ht="27" customHeight="1" x14ac:dyDescent="0.25">
      <c r="A203" s="115"/>
      <c r="B203" s="110">
        <v>32</v>
      </c>
      <c r="C203" s="110" t="s">
        <v>143</v>
      </c>
      <c r="D203" s="116"/>
      <c r="E203" s="117">
        <v>0</v>
      </c>
      <c r="F203" s="119">
        <v>600</v>
      </c>
      <c r="G203" s="117"/>
      <c r="H203" s="117">
        <v>0</v>
      </c>
      <c r="I203" s="118">
        <v>0</v>
      </c>
      <c r="J203" s="118">
        <v>0</v>
      </c>
    </row>
    <row r="204" spans="1:10" ht="27" customHeight="1" x14ac:dyDescent="0.25">
      <c r="A204" s="115"/>
      <c r="B204" s="110">
        <v>323</v>
      </c>
      <c r="C204" s="110" t="s">
        <v>12</v>
      </c>
      <c r="D204" s="116"/>
      <c r="E204" s="117">
        <v>0</v>
      </c>
      <c r="F204" s="119"/>
      <c r="G204" s="117"/>
      <c r="H204" s="117">
        <v>0</v>
      </c>
      <c r="I204" s="118">
        <v>0</v>
      </c>
      <c r="J204" s="118">
        <v>0</v>
      </c>
    </row>
    <row r="205" spans="1:10" ht="27" customHeight="1" x14ac:dyDescent="0.25">
      <c r="A205" s="115"/>
      <c r="B205" s="115">
        <v>3239</v>
      </c>
      <c r="C205" s="115" t="s">
        <v>15</v>
      </c>
      <c r="D205" s="116"/>
      <c r="E205" s="117">
        <v>0</v>
      </c>
      <c r="F205" s="117"/>
      <c r="G205" s="117"/>
      <c r="H205" s="117">
        <v>0</v>
      </c>
      <c r="I205" s="118">
        <v>0</v>
      </c>
      <c r="J205" s="118">
        <v>0</v>
      </c>
    </row>
    <row r="206" spans="1:10" ht="27" customHeight="1" x14ac:dyDescent="0.25">
      <c r="A206" s="115"/>
      <c r="B206" s="110">
        <v>329</v>
      </c>
      <c r="C206" s="110" t="s">
        <v>23</v>
      </c>
      <c r="D206" s="116"/>
      <c r="E206" s="117">
        <v>0</v>
      </c>
      <c r="F206" s="119"/>
      <c r="G206" s="117"/>
      <c r="H206" s="117">
        <v>0</v>
      </c>
      <c r="I206" s="118">
        <v>0</v>
      </c>
      <c r="J206" s="118">
        <v>0</v>
      </c>
    </row>
    <row r="207" spans="1:10" ht="27" customHeight="1" x14ac:dyDescent="0.25">
      <c r="A207" s="115"/>
      <c r="B207" s="115">
        <v>3295</v>
      </c>
      <c r="C207" s="115" t="s">
        <v>41</v>
      </c>
      <c r="D207" s="116"/>
      <c r="E207" s="117">
        <v>0</v>
      </c>
      <c r="F207" s="117"/>
      <c r="G207" s="117"/>
      <c r="H207" s="117">
        <v>0</v>
      </c>
      <c r="I207" s="118">
        <v>0</v>
      </c>
      <c r="J207" s="118">
        <v>0</v>
      </c>
    </row>
    <row r="208" spans="1:10" ht="27" customHeight="1" x14ac:dyDescent="0.25">
      <c r="A208" s="107">
        <v>2402</v>
      </c>
      <c r="B208" s="108" t="s">
        <v>2</v>
      </c>
      <c r="C208" s="107" t="s">
        <v>349</v>
      </c>
      <c r="D208" s="108"/>
      <c r="E208" s="99">
        <f>E209</f>
        <v>0</v>
      </c>
      <c r="F208" s="99">
        <f>F209</f>
        <v>1</v>
      </c>
      <c r="G208" s="99"/>
      <c r="H208" s="99">
        <f>H209</f>
        <v>0</v>
      </c>
      <c r="I208" s="109" t="e">
        <f>H208/E208*100</f>
        <v>#DIV/0!</v>
      </c>
      <c r="J208" s="109">
        <f>H208/F208*100</f>
        <v>0</v>
      </c>
    </row>
    <row r="209" spans="1:10" s="138" customFormat="1" ht="27" customHeight="1" x14ac:dyDescent="0.25">
      <c r="A209" s="110" t="s">
        <v>350</v>
      </c>
      <c r="B209" s="110" t="s">
        <v>3</v>
      </c>
      <c r="C209" s="110" t="s">
        <v>351</v>
      </c>
      <c r="D209" s="139">
        <v>48007</v>
      </c>
      <c r="E209" s="119"/>
      <c r="F209" s="119">
        <f>F210</f>
        <v>1</v>
      </c>
      <c r="G209" s="119"/>
      <c r="H209" s="119">
        <v>0</v>
      </c>
      <c r="I209" s="120">
        <v>0</v>
      </c>
      <c r="J209" s="120">
        <v>0</v>
      </c>
    </row>
    <row r="210" spans="1:10" s="138" customFormat="1" ht="27" customHeight="1" x14ac:dyDescent="0.25">
      <c r="A210" s="110"/>
      <c r="B210" s="110">
        <v>3</v>
      </c>
      <c r="C210" s="110" t="s">
        <v>144</v>
      </c>
      <c r="D210" s="139"/>
      <c r="E210" s="119"/>
      <c r="F210" s="119">
        <f>F211</f>
        <v>1</v>
      </c>
      <c r="G210" s="119"/>
      <c r="H210" s="119">
        <v>0</v>
      </c>
      <c r="I210" s="120">
        <v>0</v>
      </c>
      <c r="J210" s="120">
        <v>0</v>
      </c>
    </row>
    <row r="211" spans="1:10" s="138" customFormat="1" ht="27" customHeight="1" x14ac:dyDescent="0.25">
      <c r="A211" s="110"/>
      <c r="B211" s="110">
        <v>32</v>
      </c>
      <c r="C211" s="110" t="s">
        <v>143</v>
      </c>
      <c r="D211" s="139"/>
      <c r="E211" s="119"/>
      <c r="F211" s="119">
        <v>1</v>
      </c>
      <c r="G211" s="119"/>
      <c r="H211" s="119">
        <v>0</v>
      </c>
      <c r="I211" s="120">
        <v>0</v>
      </c>
      <c r="J211" s="120">
        <v>0</v>
      </c>
    </row>
    <row r="212" spans="1:10" s="138" customFormat="1" ht="27" customHeight="1" x14ac:dyDescent="0.25">
      <c r="A212" s="110"/>
      <c r="B212" s="110">
        <v>323</v>
      </c>
      <c r="C212" s="110" t="s">
        <v>12</v>
      </c>
      <c r="D212" s="139"/>
      <c r="E212" s="119"/>
      <c r="F212" s="119">
        <v>0</v>
      </c>
      <c r="G212" s="119"/>
      <c r="H212" s="119">
        <v>0</v>
      </c>
      <c r="I212" s="120">
        <v>0</v>
      </c>
      <c r="J212" s="120">
        <v>0</v>
      </c>
    </row>
    <row r="213" spans="1:10" ht="27" customHeight="1" x14ac:dyDescent="0.25">
      <c r="A213" s="115"/>
      <c r="B213" s="115">
        <v>3232</v>
      </c>
      <c r="C213" s="115" t="s">
        <v>17</v>
      </c>
      <c r="D213" s="116"/>
      <c r="E213" s="117"/>
      <c r="F213" s="117"/>
      <c r="G213" s="117"/>
      <c r="H213" s="117">
        <v>0</v>
      </c>
      <c r="I213" s="118">
        <v>0</v>
      </c>
      <c r="J213" s="118">
        <v>0</v>
      </c>
    </row>
    <row r="214" spans="1:10" ht="27" customHeight="1" x14ac:dyDescent="0.25">
      <c r="A214" s="107">
        <v>2406</v>
      </c>
      <c r="B214" s="108" t="s">
        <v>2</v>
      </c>
      <c r="C214" s="107" t="s">
        <v>220</v>
      </c>
      <c r="D214" s="108"/>
      <c r="E214" s="99">
        <f>E215</f>
        <v>0</v>
      </c>
      <c r="F214" s="99">
        <f>F215+F229</f>
        <v>86421</v>
      </c>
      <c r="G214" s="99"/>
      <c r="H214" s="99">
        <f>H215</f>
        <v>76821.08</v>
      </c>
      <c r="I214" s="109">
        <v>0</v>
      </c>
      <c r="J214" s="109">
        <f>H214/F214*100</f>
        <v>88.891681420025222</v>
      </c>
    </row>
    <row r="215" spans="1:10" s="138" customFormat="1" ht="27" customHeight="1" x14ac:dyDescent="0.25">
      <c r="A215" s="110" t="s">
        <v>221</v>
      </c>
      <c r="B215" s="110" t="s">
        <v>3</v>
      </c>
      <c r="C215" s="110" t="s">
        <v>222</v>
      </c>
      <c r="D215" s="139">
        <v>32400</v>
      </c>
      <c r="E215" s="113">
        <f>E216</f>
        <v>0</v>
      </c>
      <c r="F215" s="119">
        <f>F216+F225</f>
        <v>86001</v>
      </c>
      <c r="G215" s="119"/>
      <c r="H215" s="119">
        <f>H216</f>
        <v>76821.08</v>
      </c>
      <c r="I215" s="120">
        <v>0</v>
      </c>
      <c r="J215" s="120">
        <f>H215/F215*100</f>
        <v>89.325798537226305</v>
      </c>
    </row>
    <row r="216" spans="1:10" s="138" customFormat="1" ht="27" customHeight="1" x14ac:dyDescent="0.25">
      <c r="A216" s="110"/>
      <c r="B216" s="110">
        <v>4</v>
      </c>
      <c r="C216" s="110" t="s">
        <v>146</v>
      </c>
      <c r="D216" s="139"/>
      <c r="E216" s="113">
        <f>E217</f>
        <v>0</v>
      </c>
      <c r="F216" s="119">
        <f>F217</f>
        <v>86000</v>
      </c>
      <c r="G216" s="119"/>
      <c r="H216" s="119">
        <f>H217</f>
        <v>76821.08</v>
      </c>
      <c r="I216" s="120">
        <v>0</v>
      </c>
      <c r="J216" s="120">
        <f>H216/F216*100</f>
        <v>89.326837209302326</v>
      </c>
    </row>
    <row r="217" spans="1:10" s="138" customFormat="1" ht="27" customHeight="1" x14ac:dyDescent="0.25">
      <c r="A217" s="110"/>
      <c r="B217" s="110">
        <v>42</v>
      </c>
      <c r="C217" s="110" t="s">
        <v>146</v>
      </c>
      <c r="D217" s="139"/>
      <c r="E217" s="113">
        <f>E218</f>
        <v>0</v>
      </c>
      <c r="F217" s="119">
        <v>86000</v>
      </c>
      <c r="G217" s="119"/>
      <c r="H217" s="119">
        <f>H218+H223</f>
        <v>76821.08</v>
      </c>
      <c r="I217" s="120">
        <v>0</v>
      </c>
      <c r="J217" s="120">
        <f>H217/F217*100</f>
        <v>89.326837209302326</v>
      </c>
    </row>
    <row r="218" spans="1:10" s="138" customFormat="1" ht="27" customHeight="1" x14ac:dyDescent="0.25">
      <c r="A218" s="110"/>
      <c r="B218" s="110">
        <v>422</v>
      </c>
      <c r="C218" s="110" t="s">
        <v>18</v>
      </c>
      <c r="D218" s="139"/>
      <c r="E218" s="113">
        <f>SUM(E219:E222)</f>
        <v>0</v>
      </c>
      <c r="F218" s="119"/>
      <c r="G218" s="119"/>
      <c r="H218" s="119">
        <f>SUM(H219:H222)</f>
        <v>76821.08</v>
      </c>
      <c r="I218" s="120">
        <v>0</v>
      </c>
      <c r="J218" s="120">
        <v>0</v>
      </c>
    </row>
    <row r="219" spans="1:10" ht="27" customHeight="1" x14ac:dyDescent="0.25">
      <c r="A219" s="115"/>
      <c r="B219" s="115">
        <v>4221</v>
      </c>
      <c r="C219" s="115" t="s">
        <v>20</v>
      </c>
      <c r="D219" s="116"/>
      <c r="E219" s="117">
        <v>0</v>
      </c>
      <c r="F219" s="117"/>
      <c r="G219" s="117"/>
      <c r="H219" s="117">
        <v>76821.08</v>
      </c>
      <c r="I219" s="118">
        <v>0</v>
      </c>
      <c r="J219" s="118">
        <v>0</v>
      </c>
    </row>
    <row r="220" spans="1:10" ht="27" customHeight="1" x14ac:dyDescent="0.25">
      <c r="A220" s="115"/>
      <c r="B220" s="115">
        <v>4222</v>
      </c>
      <c r="C220" s="115" t="s">
        <v>249</v>
      </c>
      <c r="D220" s="116"/>
      <c r="E220" s="117">
        <v>0</v>
      </c>
      <c r="F220" s="117"/>
      <c r="G220" s="117"/>
      <c r="H220" s="117">
        <v>0</v>
      </c>
      <c r="I220" s="118">
        <v>0</v>
      </c>
      <c r="J220" s="118">
        <v>0</v>
      </c>
    </row>
    <row r="221" spans="1:10" ht="27" customHeight="1" x14ac:dyDescent="0.25">
      <c r="A221" s="115"/>
      <c r="B221" s="115">
        <v>4223</v>
      </c>
      <c r="C221" s="115" t="s">
        <v>250</v>
      </c>
      <c r="D221" s="116"/>
      <c r="E221" s="117">
        <v>0</v>
      </c>
      <c r="F221" s="117"/>
      <c r="G221" s="117"/>
      <c r="H221" s="117">
        <v>0</v>
      </c>
      <c r="I221" s="118">
        <v>0</v>
      </c>
      <c r="J221" s="118">
        <v>0</v>
      </c>
    </row>
    <row r="222" spans="1:10" ht="27" customHeight="1" x14ac:dyDescent="0.25">
      <c r="A222" s="115"/>
      <c r="B222" s="115">
        <v>4227</v>
      </c>
      <c r="C222" s="115" t="s">
        <v>28</v>
      </c>
      <c r="D222" s="116"/>
      <c r="E222" s="117">
        <v>0</v>
      </c>
      <c r="F222" s="117"/>
      <c r="G222" s="117"/>
      <c r="H222" s="117">
        <v>0</v>
      </c>
      <c r="I222" s="118">
        <v>0</v>
      </c>
      <c r="J222" s="118">
        <v>0</v>
      </c>
    </row>
    <row r="223" spans="1:10" s="138" customFormat="1" ht="27" customHeight="1" x14ac:dyDescent="0.25">
      <c r="A223" s="110"/>
      <c r="B223" s="110">
        <v>424</v>
      </c>
      <c r="C223" s="110" t="s">
        <v>218</v>
      </c>
      <c r="D223" s="139"/>
      <c r="E223" s="113">
        <v>0</v>
      </c>
      <c r="F223" s="119"/>
      <c r="G223" s="119"/>
      <c r="H223" s="119">
        <f>H224</f>
        <v>0</v>
      </c>
      <c r="I223" s="120">
        <v>0</v>
      </c>
      <c r="J223" s="120">
        <v>0</v>
      </c>
    </row>
    <row r="224" spans="1:10" ht="27" customHeight="1" x14ac:dyDescent="0.25">
      <c r="A224" s="115"/>
      <c r="B224" s="115">
        <v>4241</v>
      </c>
      <c r="C224" s="115" t="s">
        <v>219</v>
      </c>
      <c r="D224" s="116"/>
      <c r="E224" s="114">
        <v>0</v>
      </c>
      <c r="F224" s="117"/>
      <c r="G224" s="117"/>
      <c r="H224" s="117">
        <v>0</v>
      </c>
      <c r="I224" s="118">
        <v>0</v>
      </c>
      <c r="J224" s="118">
        <v>0</v>
      </c>
    </row>
    <row r="225" spans="1:10" s="138" customFormat="1" ht="27" customHeight="1" x14ac:dyDescent="0.25">
      <c r="A225" s="110"/>
      <c r="B225" s="110">
        <v>4</v>
      </c>
      <c r="C225" s="110" t="s">
        <v>146</v>
      </c>
      <c r="D225" s="139">
        <v>48008</v>
      </c>
      <c r="E225" s="113">
        <v>0</v>
      </c>
      <c r="F225" s="119">
        <f>F226</f>
        <v>1</v>
      </c>
      <c r="G225" s="119"/>
      <c r="H225" s="119">
        <v>0</v>
      </c>
      <c r="I225" s="120">
        <v>0</v>
      </c>
      <c r="J225" s="120">
        <v>0</v>
      </c>
    </row>
    <row r="226" spans="1:10" s="138" customFormat="1" ht="27" customHeight="1" x14ac:dyDescent="0.25">
      <c r="A226" s="110"/>
      <c r="B226" s="110">
        <v>42</v>
      </c>
      <c r="C226" s="110" t="s">
        <v>146</v>
      </c>
      <c r="D226" s="139"/>
      <c r="E226" s="113">
        <v>0</v>
      </c>
      <c r="F226" s="119">
        <v>1</v>
      </c>
      <c r="G226" s="119"/>
      <c r="H226" s="119">
        <v>0</v>
      </c>
      <c r="I226" s="120">
        <v>0</v>
      </c>
      <c r="J226" s="120">
        <v>0</v>
      </c>
    </row>
    <row r="227" spans="1:10" s="138" customFormat="1" ht="27" customHeight="1" x14ac:dyDescent="0.25">
      <c r="A227" s="110"/>
      <c r="B227" s="110">
        <v>422</v>
      </c>
      <c r="C227" s="110" t="s">
        <v>18</v>
      </c>
      <c r="D227" s="139"/>
      <c r="E227" s="113">
        <v>0</v>
      </c>
      <c r="F227" s="119"/>
      <c r="G227" s="119"/>
      <c r="H227" s="119">
        <v>0</v>
      </c>
      <c r="I227" s="120">
        <v>0</v>
      </c>
      <c r="J227" s="120">
        <v>0</v>
      </c>
    </row>
    <row r="228" spans="1:10" ht="27" customHeight="1" x14ac:dyDescent="0.25">
      <c r="A228" s="115"/>
      <c r="B228" s="115">
        <v>4221</v>
      </c>
      <c r="C228" s="115" t="s">
        <v>20</v>
      </c>
      <c r="D228" s="116"/>
      <c r="E228" s="114">
        <v>0</v>
      </c>
      <c r="F228" s="117"/>
      <c r="G228" s="117"/>
      <c r="H228" s="117">
        <v>0</v>
      </c>
      <c r="I228" s="118">
        <v>0</v>
      </c>
      <c r="J228" s="118">
        <v>0</v>
      </c>
    </row>
    <row r="229" spans="1:10" s="138" customFormat="1" ht="27" customHeight="1" x14ac:dyDescent="0.25">
      <c r="A229" s="150" t="s">
        <v>352</v>
      </c>
      <c r="B229" s="150" t="s">
        <v>3</v>
      </c>
      <c r="C229" s="150" t="s">
        <v>353</v>
      </c>
      <c r="D229" s="151">
        <v>11001</v>
      </c>
      <c r="E229" s="119">
        <v>0</v>
      </c>
      <c r="F229" s="119">
        <f>F230</f>
        <v>420</v>
      </c>
      <c r="G229" s="119"/>
      <c r="H229" s="119">
        <v>0</v>
      </c>
      <c r="I229" s="120">
        <v>0</v>
      </c>
      <c r="J229" s="120">
        <v>0</v>
      </c>
    </row>
    <row r="230" spans="1:10" s="138" customFormat="1" ht="27" customHeight="1" x14ac:dyDescent="0.25">
      <c r="A230" s="110"/>
      <c r="B230" s="110">
        <v>4</v>
      </c>
      <c r="C230" s="110" t="s">
        <v>146</v>
      </c>
      <c r="D230" s="139"/>
      <c r="E230" s="113">
        <v>0</v>
      </c>
      <c r="F230" s="119">
        <f>F231</f>
        <v>420</v>
      </c>
      <c r="G230" s="119"/>
      <c r="H230" s="119">
        <v>0</v>
      </c>
      <c r="I230" s="120">
        <v>0</v>
      </c>
      <c r="J230" s="120">
        <v>0</v>
      </c>
    </row>
    <row r="231" spans="1:10" s="138" customFormat="1" ht="27" customHeight="1" x14ac:dyDescent="0.25">
      <c r="A231" s="110"/>
      <c r="B231" s="110">
        <v>42</v>
      </c>
      <c r="C231" s="110" t="s">
        <v>146</v>
      </c>
      <c r="D231" s="139"/>
      <c r="E231" s="113">
        <v>0</v>
      </c>
      <c r="F231" s="119">
        <v>420</v>
      </c>
      <c r="G231" s="119"/>
      <c r="H231" s="119">
        <v>0</v>
      </c>
      <c r="I231" s="120">
        <v>0</v>
      </c>
      <c r="J231" s="120">
        <v>0</v>
      </c>
    </row>
    <row r="232" spans="1:10" s="138" customFormat="1" ht="27" customHeight="1" x14ac:dyDescent="0.25">
      <c r="A232" s="110"/>
      <c r="B232" s="110">
        <v>424</v>
      </c>
      <c r="C232" s="110" t="s">
        <v>218</v>
      </c>
      <c r="D232" s="139"/>
      <c r="E232" s="113">
        <v>0</v>
      </c>
      <c r="F232" s="119"/>
      <c r="G232" s="119"/>
      <c r="H232" s="119">
        <v>0</v>
      </c>
      <c r="I232" s="120">
        <v>0</v>
      </c>
      <c r="J232" s="120">
        <v>0</v>
      </c>
    </row>
    <row r="233" spans="1:10" ht="27" customHeight="1" x14ac:dyDescent="0.25">
      <c r="A233" s="115"/>
      <c r="B233" s="115">
        <v>4241</v>
      </c>
      <c r="C233" s="115" t="s">
        <v>219</v>
      </c>
      <c r="D233" s="116"/>
      <c r="E233" s="114">
        <v>0</v>
      </c>
      <c r="F233" s="117"/>
      <c r="G233" s="117"/>
      <c r="H233" s="117">
        <v>0</v>
      </c>
      <c r="I233" s="118">
        <v>0</v>
      </c>
      <c r="J233" s="118">
        <v>0</v>
      </c>
    </row>
    <row r="234" spans="1:10" ht="27" customHeight="1" x14ac:dyDescent="0.25">
      <c r="A234" s="107">
        <v>9102</v>
      </c>
      <c r="B234" s="108" t="s">
        <v>2</v>
      </c>
      <c r="C234" s="107" t="s">
        <v>223</v>
      </c>
      <c r="D234" s="108"/>
      <c r="E234" s="99">
        <f>E235</f>
        <v>0</v>
      </c>
      <c r="F234" s="99">
        <f>F235</f>
        <v>5056</v>
      </c>
      <c r="G234" s="99"/>
      <c r="H234" s="99">
        <f>H235</f>
        <v>206973.69</v>
      </c>
      <c r="I234" s="109">
        <v>0</v>
      </c>
      <c r="J234" s="109">
        <f>H234/F234*100</f>
        <v>4093.6251977848101</v>
      </c>
    </row>
    <row r="235" spans="1:10" s="138" customFormat="1" ht="27" customHeight="1" x14ac:dyDescent="0.25">
      <c r="A235" s="110" t="s">
        <v>224</v>
      </c>
      <c r="B235" s="110" t="s">
        <v>3</v>
      </c>
      <c r="C235" s="110" t="s">
        <v>225</v>
      </c>
      <c r="D235" s="139"/>
      <c r="E235" s="113">
        <f>E240</f>
        <v>0</v>
      </c>
      <c r="F235" s="119">
        <f>F236+F240</f>
        <v>5056</v>
      </c>
      <c r="G235" s="119"/>
      <c r="H235" s="119">
        <f>H236+H240</f>
        <v>206973.69</v>
      </c>
      <c r="I235" s="120">
        <v>0</v>
      </c>
      <c r="J235" s="120">
        <f>H235/F235*100</f>
        <v>4093.6251977848101</v>
      </c>
    </row>
    <row r="236" spans="1:10" s="138" customFormat="1" ht="27" customHeight="1" x14ac:dyDescent="0.25">
      <c r="A236" s="110"/>
      <c r="B236" s="110">
        <v>3</v>
      </c>
      <c r="C236" s="110" t="s">
        <v>144</v>
      </c>
      <c r="D236" s="139">
        <v>11001</v>
      </c>
      <c r="E236" s="113">
        <v>0</v>
      </c>
      <c r="F236" s="119">
        <f>F237</f>
        <v>56</v>
      </c>
      <c r="G236" s="119"/>
      <c r="H236" s="119">
        <f>H237</f>
        <v>56</v>
      </c>
      <c r="I236" s="120">
        <v>0</v>
      </c>
      <c r="J236" s="120">
        <f>H236/F236*100</f>
        <v>100</v>
      </c>
    </row>
    <row r="237" spans="1:10" s="138" customFormat="1" ht="27" customHeight="1" x14ac:dyDescent="0.25">
      <c r="A237" s="110"/>
      <c r="B237" s="110">
        <v>32</v>
      </c>
      <c r="C237" s="110" t="s">
        <v>143</v>
      </c>
      <c r="D237" s="139"/>
      <c r="E237" s="113">
        <v>0</v>
      </c>
      <c r="F237" s="119">
        <v>56</v>
      </c>
      <c r="G237" s="119"/>
      <c r="H237" s="119">
        <f>H238</f>
        <v>56</v>
      </c>
      <c r="I237" s="120">
        <v>0</v>
      </c>
      <c r="J237" s="120">
        <f>H237/F237*100</f>
        <v>100</v>
      </c>
    </row>
    <row r="238" spans="1:10" s="138" customFormat="1" ht="27" customHeight="1" x14ac:dyDescent="0.25">
      <c r="A238" s="110"/>
      <c r="B238" s="110">
        <v>323</v>
      </c>
      <c r="C238" s="110" t="s">
        <v>12</v>
      </c>
      <c r="D238" s="139"/>
      <c r="E238" s="113">
        <v>0</v>
      </c>
      <c r="F238" s="119"/>
      <c r="G238" s="119"/>
      <c r="H238" s="119">
        <f>H239</f>
        <v>56</v>
      </c>
      <c r="I238" s="120">
        <v>0</v>
      </c>
      <c r="J238" s="120">
        <v>0</v>
      </c>
    </row>
    <row r="239" spans="1:10" s="138" customFormat="1" ht="27" customHeight="1" x14ac:dyDescent="0.25">
      <c r="A239" s="110"/>
      <c r="B239" s="115">
        <v>3239</v>
      </c>
      <c r="C239" s="115" t="s">
        <v>15</v>
      </c>
      <c r="D239" s="139"/>
      <c r="E239" s="113">
        <v>0</v>
      </c>
      <c r="F239" s="119"/>
      <c r="G239" s="119"/>
      <c r="H239" s="117">
        <v>56</v>
      </c>
      <c r="I239" s="120">
        <v>0</v>
      </c>
      <c r="J239" s="120">
        <v>0</v>
      </c>
    </row>
    <row r="240" spans="1:10" s="138" customFormat="1" ht="27" customHeight="1" x14ac:dyDescent="0.25">
      <c r="A240" s="110"/>
      <c r="B240" s="110">
        <v>3</v>
      </c>
      <c r="C240" s="110" t="s">
        <v>144</v>
      </c>
      <c r="D240" s="139">
        <v>51300</v>
      </c>
      <c r="E240" s="113">
        <f>E241</f>
        <v>0</v>
      </c>
      <c r="F240" s="119">
        <f>F241</f>
        <v>5000</v>
      </c>
      <c r="G240" s="119"/>
      <c r="H240" s="119">
        <f>H241</f>
        <v>206917.69</v>
      </c>
      <c r="I240" s="120">
        <v>0</v>
      </c>
      <c r="J240" s="120">
        <f>H240/F240*100</f>
        <v>4138.3537999999999</v>
      </c>
    </row>
    <row r="241" spans="1:10" s="138" customFormat="1" ht="27" customHeight="1" x14ac:dyDescent="0.25">
      <c r="A241" s="110"/>
      <c r="B241" s="110">
        <v>36</v>
      </c>
      <c r="C241" s="110" t="s">
        <v>226</v>
      </c>
      <c r="D241" s="139"/>
      <c r="E241" s="113">
        <v>0</v>
      </c>
      <c r="F241" s="119">
        <v>5000</v>
      </c>
      <c r="G241" s="119"/>
      <c r="H241" s="119">
        <f>H242</f>
        <v>206917.69</v>
      </c>
      <c r="I241" s="120">
        <v>0</v>
      </c>
      <c r="J241" s="120">
        <f>H241/F241*100</f>
        <v>4138.3537999999999</v>
      </c>
    </row>
    <row r="242" spans="1:10" s="138" customFormat="1" ht="27" customHeight="1" x14ac:dyDescent="0.25">
      <c r="A242" s="110"/>
      <c r="B242" s="110">
        <v>368</v>
      </c>
      <c r="C242" s="110" t="s">
        <v>227</v>
      </c>
      <c r="D242" s="139"/>
      <c r="E242" s="113">
        <v>0</v>
      </c>
      <c r="F242" s="119"/>
      <c r="G242" s="119"/>
      <c r="H242" s="119">
        <f>H243</f>
        <v>206917.69</v>
      </c>
      <c r="I242" s="120">
        <v>0</v>
      </c>
      <c r="J242" s="120">
        <v>0</v>
      </c>
    </row>
    <row r="243" spans="1:10" ht="27" customHeight="1" x14ac:dyDescent="0.25">
      <c r="A243" s="115"/>
      <c r="B243" s="115">
        <v>3682</v>
      </c>
      <c r="C243" s="115" t="s">
        <v>354</v>
      </c>
      <c r="D243" s="116"/>
      <c r="E243" s="114">
        <v>0</v>
      </c>
      <c r="F243" s="117"/>
      <c r="G243" s="117"/>
      <c r="H243" s="117">
        <v>206917.69</v>
      </c>
      <c r="I243" s="118">
        <v>0</v>
      </c>
      <c r="J243" s="118">
        <v>0</v>
      </c>
    </row>
    <row r="244" spans="1:10" ht="27" customHeight="1" x14ac:dyDescent="0.25">
      <c r="A244" s="107">
        <v>9105</v>
      </c>
      <c r="B244" s="108" t="s">
        <v>2</v>
      </c>
      <c r="C244" s="107" t="s">
        <v>229</v>
      </c>
      <c r="D244" s="108"/>
      <c r="E244" s="99">
        <f>E245+E255</f>
        <v>808118.58000000007</v>
      </c>
      <c r="F244" s="99">
        <f>F245+F255</f>
        <v>2171587</v>
      </c>
      <c r="G244" s="99"/>
      <c r="H244" s="99">
        <f>H245+H255</f>
        <v>271684.27</v>
      </c>
      <c r="I244" s="109">
        <f>H244/E244*100</f>
        <v>33.619356951302862</v>
      </c>
      <c r="J244" s="109">
        <f t="shared" ref="J244:J256" si="9">H244/F244*100</f>
        <v>12.510862792971226</v>
      </c>
    </row>
    <row r="245" spans="1:10" s="167" customFormat="1" ht="27" customHeight="1" x14ac:dyDescent="0.25">
      <c r="A245" s="110" t="s">
        <v>230</v>
      </c>
      <c r="B245" s="150" t="s">
        <v>3</v>
      </c>
      <c r="C245" s="150" t="s">
        <v>231</v>
      </c>
      <c r="D245" s="166">
        <v>11001</v>
      </c>
      <c r="E245" s="119">
        <v>0</v>
      </c>
      <c r="F245" s="119">
        <f>F246</f>
        <v>15587</v>
      </c>
      <c r="G245" s="119"/>
      <c r="H245" s="119">
        <f>H246</f>
        <v>15586.25</v>
      </c>
      <c r="I245" s="120">
        <v>0</v>
      </c>
      <c r="J245" s="173">
        <f t="shared" si="9"/>
        <v>99.995188297940601</v>
      </c>
    </row>
    <row r="246" spans="1:10" s="167" customFormat="1" ht="27" customHeight="1" x14ac:dyDescent="0.25">
      <c r="A246" s="165"/>
      <c r="B246" s="110">
        <v>3</v>
      </c>
      <c r="C246" s="110" t="s">
        <v>144</v>
      </c>
      <c r="D246" s="166"/>
      <c r="E246" s="119">
        <v>0</v>
      </c>
      <c r="F246" s="119">
        <f>F247+F252</f>
        <v>15587</v>
      </c>
      <c r="G246" s="119"/>
      <c r="H246" s="119">
        <f>H247+H252</f>
        <v>15586.25</v>
      </c>
      <c r="I246" s="120">
        <v>0</v>
      </c>
      <c r="J246" s="120">
        <f t="shared" si="9"/>
        <v>99.995188297940601</v>
      </c>
    </row>
    <row r="247" spans="1:10" ht="27" customHeight="1" x14ac:dyDescent="0.25">
      <c r="A247" s="165"/>
      <c r="B247" s="110">
        <v>31</v>
      </c>
      <c r="C247" s="110" t="s">
        <v>182</v>
      </c>
      <c r="D247" s="166"/>
      <c r="E247" s="119">
        <v>0</v>
      </c>
      <c r="F247" s="119">
        <v>15542</v>
      </c>
      <c r="G247" s="119"/>
      <c r="H247" s="119">
        <f>H248+H250</f>
        <v>15540.69</v>
      </c>
      <c r="I247" s="120">
        <v>0</v>
      </c>
      <c r="J247" s="120">
        <f t="shared" si="9"/>
        <v>99.991571226354409</v>
      </c>
    </row>
    <row r="248" spans="1:10" ht="27" customHeight="1" x14ac:dyDescent="0.25">
      <c r="A248" s="165"/>
      <c r="B248" s="110">
        <v>311</v>
      </c>
      <c r="C248" s="110" t="s">
        <v>183</v>
      </c>
      <c r="D248" s="166"/>
      <c r="E248" s="119">
        <v>0</v>
      </c>
      <c r="F248" s="119">
        <v>0</v>
      </c>
      <c r="G248" s="119"/>
      <c r="H248" s="119">
        <f>H249</f>
        <v>13339.66</v>
      </c>
      <c r="I248" s="120">
        <v>0</v>
      </c>
      <c r="J248" s="120">
        <v>0</v>
      </c>
    </row>
    <row r="249" spans="1:10" ht="27" customHeight="1" x14ac:dyDescent="0.25">
      <c r="A249" s="168"/>
      <c r="B249" s="115">
        <v>3111</v>
      </c>
      <c r="C249" s="115" t="s">
        <v>184</v>
      </c>
      <c r="D249" s="169"/>
      <c r="E249" s="117">
        <v>0</v>
      </c>
      <c r="F249" s="117"/>
      <c r="G249" s="117"/>
      <c r="H249" s="117">
        <v>13339.66</v>
      </c>
      <c r="I249" s="118">
        <v>0</v>
      </c>
      <c r="J249" s="118">
        <v>0</v>
      </c>
    </row>
    <row r="250" spans="1:10" s="138" customFormat="1" ht="27" customHeight="1" x14ac:dyDescent="0.25">
      <c r="A250" s="165"/>
      <c r="B250" s="110">
        <v>313</v>
      </c>
      <c r="C250" s="110" t="s">
        <v>186</v>
      </c>
      <c r="D250" s="166"/>
      <c r="E250" s="119">
        <v>0</v>
      </c>
      <c r="F250" s="119">
        <v>0</v>
      </c>
      <c r="G250" s="119"/>
      <c r="H250" s="119">
        <f>H251</f>
        <v>2201.0300000000002</v>
      </c>
      <c r="I250" s="120">
        <v>0</v>
      </c>
      <c r="J250" s="120">
        <v>0</v>
      </c>
    </row>
    <row r="251" spans="1:10" ht="27" customHeight="1" x14ac:dyDescent="0.25">
      <c r="A251" s="168"/>
      <c r="B251" s="115">
        <v>3132</v>
      </c>
      <c r="C251" s="115" t="s">
        <v>187</v>
      </c>
      <c r="D251" s="169"/>
      <c r="E251" s="117">
        <v>0</v>
      </c>
      <c r="F251" s="117"/>
      <c r="G251" s="117"/>
      <c r="H251" s="117">
        <v>2201.0300000000002</v>
      </c>
      <c r="I251" s="118">
        <v>0</v>
      </c>
      <c r="J251" s="118">
        <v>0</v>
      </c>
    </row>
    <row r="252" spans="1:10" ht="27" customHeight="1" x14ac:dyDescent="0.25">
      <c r="A252" s="168"/>
      <c r="B252" s="110">
        <v>32</v>
      </c>
      <c r="C252" s="110" t="s">
        <v>143</v>
      </c>
      <c r="D252" s="169"/>
      <c r="E252" s="117">
        <v>0</v>
      </c>
      <c r="F252" s="119">
        <v>45</v>
      </c>
      <c r="G252" s="117"/>
      <c r="H252" s="119">
        <f>H253</f>
        <v>45.56</v>
      </c>
      <c r="I252" s="118">
        <v>0</v>
      </c>
      <c r="J252" s="118">
        <f>H252/F252*100</f>
        <v>101.24444444444445</v>
      </c>
    </row>
    <row r="253" spans="1:10" s="138" customFormat="1" ht="27" customHeight="1" x14ac:dyDescent="0.25">
      <c r="A253" s="165"/>
      <c r="B253" s="110">
        <v>321</v>
      </c>
      <c r="C253" s="110" t="s">
        <v>5</v>
      </c>
      <c r="D253" s="166"/>
      <c r="E253" s="119">
        <v>0</v>
      </c>
      <c r="F253" s="119">
        <v>0</v>
      </c>
      <c r="G253" s="119"/>
      <c r="H253" s="119">
        <f>H254</f>
        <v>45.56</v>
      </c>
      <c r="I253" s="120">
        <v>0</v>
      </c>
      <c r="J253" s="120">
        <v>0</v>
      </c>
    </row>
    <row r="254" spans="1:10" ht="27" customHeight="1" x14ac:dyDescent="0.25">
      <c r="A254" s="168"/>
      <c r="B254" s="115">
        <v>3212</v>
      </c>
      <c r="C254" s="115" t="s">
        <v>202</v>
      </c>
      <c r="D254" s="169"/>
      <c r="E254" s="117">
        <v>0</v>
      </c>
      <c r="F254" s="117"/>
      <c r="G254" s="117"/>
      <c r="H254" s="117">
        <v>45.56</v>
      </c>
      <c r="I254" s="118">
        <v>0</v>
      </c>
      <c r="J254" s="118">
        <v>0</v>
      </c>
    </row>
    <row r="255" spans="1:10" s="138" customFormat="1" ht="27" customHeight="1" x14ac:dyDescent="0.25">
      <c r="A255" s="110"/>
      <c r="B255" s="110" t="s">
        <v>3</v>
      </c>
      <c r="C255" s="110" t="s">
        <v>231</v>
      </c>
      <c r="D255" s="139">
        <v>51201</v>
      </c>
      <c r="E255" s="119">
        <f>E256+E299</f>
        <v>808118.58000000007</v>
      </c>
      <c r="F255" s="119">
        <f>F256</f>
        <v>2156000</v>
      </c>
      <c r="G255" s="119"/>
      <c r="H255" s="119">
        <f>H256+H300</f>
        <v>256098.02</v>
      </c>
      <c r="I255" s="120">
        <f>H255/E255*100</f>
        <v>31.69064866693202</v>
      </c>
      <c r="J255" s="120">
        <f t="shared" si="9"/>
        <v>11.878386827458256</v>
      </c>
    </row>
    <row r="256" spans="1:10" s="138" customFormat="1" ht="27" customHeight="1" x14ac:dyDescent="0.25">
      <c r="A256" s="110"/>
      <c r="B256" s="110">
        <v>3</v>
      </c>
      <c r="C256" s="110" t="s">
        <v>144</v>
      </c>
      <c r="D256" s="139"/>
      <c r="E256" s="119">
        <f>E257+E264+E285+E289+E292</f>
        <v>613356.68000000005</v>
      </c>
      <c r="F256" s="119">
        <f>F285+F289+F292</f>
        <v>2156000</v>
      </c>
      <c r="G256" s="119"/>
      <c r="H256" s="119">
        <f>H285+H289+H292</f>
        <v>256098.02</v>
      </c>
      <c r="I256" s="120">
        <v>0</v>
      </c>
      <c r="J256" s="120">
        <f t="shared" si="9"/>
        <v>11.878386827458256</v>
      </c>
    </row>
    <row r="257" spans="1:10" s="138" customFormat="1" ht="27" customHeight="1" x14ac:dyDescent="0.25">
      <c r="A257" s="110"/>
      <c r="B257" s="110">
        <v>31</v>
      </c>
      <c r="C257" s="110" t="s">
        <v>182</v>
      </c>
      <c r="D257" s="139"/>
      <c r="E257" s="113">
        <f>E258+E260+E262</f>
        <v>68220.06</v>
      </c>
      <c r="F257" s="119"/>
      <c r="G257" s="119"/>
      <c r="H257" s="119">
        <f>H258+H260+H262</f>
        <v>0</v>
      </c>
      <c r="I257" s="120">
        <v>0</v>
      </c>
      <c r="J257" s="120">
        <v>0</v>
      </c>
    </row>
    <row r="258" spans="1:10" s="138" customFormat="1" ht="27" customHeight="1" x14ac:dyDescent="0.25">
      <c r="A258" s="110"/>
      <c r="B258" s="110">
        <v>311</v>
      </c>
      <c r="C258" s="110" t="s">
        <v>183</v>
      </c>
      <c r="D258" s="139"/>
      <c r="E258" s="113">
        <f>E259</f>
        <v>57193.17</v>
      </c>
      <c r="F258" s="119"/>
      <c r="G258" s="119"/>
      <c r="H258" s="119">
        <f>H259</f>
        <v>0</v>
      </c>
      <c r="I258" s="120">
        <v>0</v>
      </c>
      <c r="J258" s="120">
        <v>0</v>
      </c>
    </row>
    <row r="259" spans="1:10" ht="27" customHeight="1" x14ac:dyDescent="0.25">
      <c r="A259" s="115"/>
      <c r="B259" s="115">
        <v>3111</v>
      </c>
      <c r="C259" s="115" t="s">
        <v>184</v>
      </c>
      <c r="D259" s="116"/>
      <c r="E259" s="114">
        <v>57193.17</v>
      </c>
      <c r="F259" s="117"/>
      <c r="G259" s="117"/>
      <c r="H259" s="117">
        <v>0</v>
      </c>
      <c r="I259" s="118">
        <v>0</v>
      </c>
      <c r="J259" s="118">
        <v>0</v>
      </c>
    </row>
    <row r="260" spans="1:10" s="138" customFormat="1" ht="27" customHeight="1" x14ac:dyDescent="0.25">
      <c r="A260" s="110"/>
      <c r="B260" s="110">
        <v>312</v>
      </c>
      <c r="C260" s="110" t="s">
        <v>213</v>
      </c>
      <c r="D260" s="139"/>
      <c r="E260" s="113">
        <f>E261</f>
        <v>1590</v>
      </c>
      <c r="F260" s="119"/>
      <c r="G260" s="119"/>
      <c r="H260" s="119">
        <f>H261</f>
        <v>0</v>
      </c>
      <c r="I260" s="120">
        <v>0</v>
      </c>
      <c r="J260" s="120">
        <v>0</v>
      </c>
    </row>
    <row r="261" spans="1:10" ht="27" customHeight="1" x14ac:dyDescent="0.25">
      <c r="A261" s="115"/>
      <c r="B261" s="115">
        <v>3121</v>
      </c>
      <c r="C261" s="115" t="s">
        <v>213</v>
      </c>
      <c r="D261" s="116"/>
      <c r="E261" s="114">
        <v>1590</v>
      </c>
      <c r="F261" s="117"/>
      <c r="G261" s="117"/>
      <c r="H261" s="117">
        <v>0</v>
      </c>
      <c r="I261" s="118">
        <v>0</v>
      </c>
      <c r="J261" s="118">
        <v>0</v>
      </c>
    </row>
    <row r="262" spans="1:10" s="138" customFormat="1" ht="27" customHeight="1" x14ac:dyDescent="0.25">
      <c r="A262" s="110"/>
      <c r="B262" s="110">
        <v>313</v>
      </c>
      <c r="C262" s="110" t="s">
        <v>186</v>
      </c>
      <c r="D262" s="139"/>
      <c r="E262" s="113">
        <f>E263</f>
        <v>9436.89</v>
      </c>
      <c r="F262" s="119"/>
      <c r="G262" s="119"/>
      <c r="H262" s="119">
        <f>H263</f>
        <v>0</v>
      </c>
      <c r="I262" s="120">
        <v>0</v>
      </c>
      <c r="J262" s="120">
        <v>0</v>
      </c>
    </row>
    <row r="263" spans="1:10" ht="27" customHeight="1" x14ac:dyDescent="0.25">
      <c r="A263" s="115"/>
      <c r="B263" s="115">
        <v>3132</v>
      </c>
      <c r="C263" s="115" t="s">
        <v>187</v>
      </c>
      <c r="D263" s="116"/>
      <c r="E263" s="114">
        <v>9436.89</v>
      </c>
      <c r="F263" s="117"/>
      <c r="G263" s="117"/>
      <c r="H263" s="117">
        <v>0</v>
      </c>
      <c r="I263" s="118">
        <v>0</v>
      </c>
      <c r="J263" s="118">
        <v>0</v>
      </c>
    </row>
    <row r="264" spans="1:10" s="138" customFormat="1" ht="27" customHeight="1" x14ac:dyDescent="0.25">
      <c r="A264" s="110"/>
      <c r="B264" s="110">
        <v>32</v>
      </c>
      <c r="C264" s="110" t="s">
        <v>143</v>
      </c>
      <c r="D264" s="139"/>
      <c r="E264" s="113">
        <f>E265+E269+E273+E279+E281</f>
        <v>268694.49000000005</v>
      </c>
      <c r="F264" s="119"/>
      <c r="G264" s="119"/>
      <c r="H264" s="119">
        <f>H265+H269+H273+H279+H281</f>
        <v>0</v>
      </c>
      <c r="I264" s="120">
        <f>H264/E264*100</f>
        <v>0</v>
      </c>
      <c r="J264" s="120">
        <v>0</v>
      </c>
    </row>
    <row r="265" spans="1:10" s="138" customFormat="1" ht="27" customHeight="1" x14ac:dyDescent="0.25">
      <c r="A265" s="110"/>
      <c r="B265" s="110">
        <v>321</v>
      </c>
      <c r="C265" s="110" t="s">
        <v>5</v>
      </c>
      <c r="D265" s="139"/>
      <c r="E265" s="113">
        <f>SUM(E266:E268)</f>
        <v>114371.65</v>
      </c>
      <c r="F265" s="119"/>
      <c r="G265" s="119"/>
      <c r="H265" s="119">
        <f>SUM(H266:H268)</f>
        <v>0</v>
      </c>
      <c r="I265" s="120">
        <v>0</v>
      </c>
      <c r="J265" s="120">
        <v>0</v>
      </c>
    </row>
    <row r="266" spans="1:10" ht="27" customHeight="1" x14ac:dyDescent="0.25">
      <c r="A266" s="115"/>
      <c r="B266" s="115">
        <v>3211</v>
      </c>
      <c r="C266" s="115" t="s">
        <v>8</v>
      </c>
      <c r="D266" s="116"/>
      <c r="E266" s="117">
        <v>90394.77</v>
      </c>
      <c r="F266" s="117"/>
      <c r="G266" s="117"/>
      <c r="H266" s="117">
        <v>0</v>
      </c>
      <c r="I266" s="118">
        <v>0</v>
      </c>
      <c r="J266" s="118">
        <v>0</v>
      </c>
    </row>
    <row r="267" spans="1:10" ht="27" customHeight="1" x14ac:dyDescent="0.25">
      <c r="A267" s="115"/>
      <c r="B267" s="115">
        <v>3212</v>
      </c>
      <c r="C267" s="115" t="s">
        <v>202</v>
      </c>
      <c r="D267" s="116"/>
      <c r="E267" s="117">
        <v>496.67</v>
      </c>
      <c r="F267" s="117"/>
      <c r="G267" s="117"/>
      <c r="H267" s="117">
        <v>0</v>
      </c>
      <c r="I267" s="118">
        <v>0</v>
      </c>
      <c r="J267" s="118">
        <v>0</v>
      </c>
    </row>
    <row r="268" spans="1:10" ht="27" customHeight="1" x14ac:dyDescent="0.25">
      <c r="A268" s="115"/>
      <c r="B268" s="115">
        <v>3213</v>
      </c>
      <c r="C268" s="115" t="s">
        <v>190</v>
      </c>
      <c r="D268" s="116"/>
      <c r="E268" s="117">
        <v>23480.21</v>
      </c>
      <c r="F268" s="117"/>
      <c r="G268" s="117"/>
      <c r="H268" s="117">
        <v>0</v>
      </c>
      <c r="I268" s="118">
        <v>0</v>
      </c>
      <c r="J268" s="118">
        <v>0</v>
      </c>
    </row>
    <row r="269" spans="1:10" s="138" customFormat="1" ht="27" customHeight="1" x14ac:dyDescent="0.25">
      <c r="A269" s="110"/>
      <c r="B269" s="110">
        <v>322</v>
      </c>
      <c r="C269" s="110" t="s">
        <v>192</v>
      </c>
      <c r="D269" s="139"/>
      <c r="E269" s="113">
        <f>SUM(E270:E272)</f>
        <v>4394.8599999999997</v>
      </c>
      <c r="F269" s="119"/>
      <c r="G269" s="119"/>
      <c r="H269" s="119">
        <f>SUM(H270:H272)</f>
        <v>0</v>
      </c>
      <c r="I269" s="120">
        <v>0</v>
      </c>
      <c r="J269" s="120">
        <v>0</v>
      </c>
    </row>
    <row r="270" spans="1:10" ht="27" customHeight="1" x14ac:dyDescent="0.25">
      <c r="A270" s="115"/>
      <c r="B270" s="115">
        <v>3221</v>
      </c>
      <c r="C270" s="115" t="s">
        <v>34</v>
      </c>
      <c r="D270" s="116"/>
      <c r="E270" s="117">
        <v>3511.14</v>
      </c>
      <c r="F270" s="117"/>
      <c r="G270" s="117"/>
      <c r="H270" s="117">
        <v>0</v>
      </c>
      <c r="I270" s="118">
        <v>0</v>
      </c>
      <c r="J270" s="118">
        <v>0</v>
      </c>
    </row>
    <row r="271" spans="1:10" ht="27" customHeight="1" x14ac:dyDescent="0.25">
      <c r="A271" s="115"/>
      <c r="B271" s="115">
        <v>3222</v>
      </c>
      <c r="C271" s="115" t="s">
        <v>42</v>
      </c>
      <c r="D271" s="116"/>
      <c r="E271" s="117">
        <v>883.72</v>
      </c>
      <c r="F271" s="117"/>
      <c r="G271" s="117"/>
      <c r="H271" s="117">
        <v>0</v>
      </c>
      <c r="I271" s="118">
        <v>0</v>
      </c>
      <c r="J271" s="118">
        <v>0</v>
      </c>
    </row>
    <row r="272" spans="1:10" ht="27" customHeight="1" x14ac:dyDescent="0.25">
      <c r="A272" s="115"/>
      <c r="B272" s="115">
        <v>3227</v>
      </c>
      <c r="C272" s="115" t="s">
        <v>27</v>
      </c>
      <c r="D272" s="116"/>
      <c r="E272" s="117">
        <v>0</v>
      </c>
      <c r="F272" s="117"/>
      <c r="G272" s="117"/>
      <c r="H272" s="117">
        <v>0</v>
      </c>
      <c r="I272" s="118">
        <v>0</v>
      </c>
      <c r="J272" s="118">
        <v>0</v>
      </c>
    </row>
    <row r="273" spans="1:10" s="138" customFormat="1" ht="27" customHeight="1" x14ac:dyDescent="0.25">
      <c r="A273" s="110"/>
      <c r="B273" s="110">
        <v>323</v>
      </c>
      <c r="C273" s="110" t="s">
        <v>12</v>
      </c>
      <c r="D273" s="139"/>
      <c r="E273" s="113">
        <f>SUM(E274:E278)</f>
        <v>136514.93</v>
      </c>
      <c r="F273" s="119"/>
      <c r="G273" s="119"/>
      <c r="H273" s="119">
        <f>SUM(H274:H278)</f>
        <v>0</v>
      </c>
      <c r="I273" s="120">
        <f>H273/E273*100</f>
        <v>0</v>
      </c>
      <c r="J273" s="120">
        <v>0</v>
      </c>
    </row>
    <row r="274" spans="1:10" ht="27" customHeight="1" x14ac:dyDescent="0.25">
      <c r="A274" s="115"/>
      <c r="B274" s="115">
        <v>3231</v>
      </c>
      <c r="C274" s="115" t="s">
        <v>38</v>
      </c>
      <c r="D274" s="116"/>
      <c r="E274" s="117">
        <v>3835.28</v>
      </c>
      <c r="F274" s="117"/>
      <c r="G274" s="117"/>
      <c r="H274" s="117">
        <v>0</v>
      </c>
      <c r="I274" s="118">
        <v>0</v>
      </c>
      <c r="J274" s="118">
        <v>0</v>
      </c>
    </row>
    <row r="275" spans="1:10" ht="27" customHeight="1" x14ac:dyDescent="0.25">
      <c r="A275" s="115"/>
      <c r="B275" s="115">
        <v>3233</v>
      </c>
      <c r="C275" s="115" t="s">
        <v>32</v>
      </c>
      <c r="D275" s="116"/>
      <c r="E275" s="117">
        <v>1319.25</v>
      </c>
      <c r="F275" s="117"/>
      <c r="G275" s="117"/>
      <c r="H275" s="117">
        <v>0</v>
      </c>
      <c r="I275" s="118">
        <f>H275/E275*100</f>
        <v>0</v>
      </c>
      <c r="J275" s="118">
        <v>0</v>
      </c>
    </row>
    <row r="276" spans="1:10" ht="27" customHeight="1" x14ac:dyDescent="0.25">
      <c r="A276" s="115"/>
      <c r="B276" s="115">
        <v>3235</v>
      </c>
      <c r="C276" s="115" t="s">
        <v>251</v>
      </c>
      <c r="D276" s="116"/>
      <c r="E276" s="117">
        <v>0</v>
      </c>
      <c r="F276" s="117"/>
      <c r="G276" s="117"/>
      <c r="H276" s="117">
        <v>0</v>
      </c>
      <c r="I276" s="118">
        <v>0</v>
      </c>
      <c r="J276" s="118">
        <v>0</v>
      </c>
    </row>
    <row r="277" spans="1:10" ht="27" customHeight="1" x14ac:dyDescent="0.25">
      <c r="A277" s="115"/>
      <c r="B277" s="115">
        <v>3237</v>
      </c>
      <c r="C277" s="115" t="s">
        <v>212</v>
      </c>
      <c r="D277" s="116"/>
      <c r="E277" s="117">
        <v>128425.15</v>
      </c>
      <c r="F277" s="117"/>
      <c r="G277" s="117"/>
      <c r="H277" s="117">
        <v>0</v>
      </c>
      <c r="I277" s="118">
        <v>0</v>
      </c>
      <c r="J277" s="118">
        <v>0</v>
      </c>
    </row>
    <row r="278" spans="1:10" ht="27" customHeight="1" x14ac:dyDescent="0.25">
      <c r="A278" s="115"/>
      <c r="B278" s="115">
        <v>3239</v>
      </c>
      <c r="C278" s="115" t="s">
        <v>15</v>
      </c>
      <c r="D278" s="116"/>
      <c r="E278" s="117">
        <v>2935.25</v>
      </c>
      <c r="F278" s="117"/>
      <c r="G278" s="117"/>
      <c r="H278" s="117">
        <v>0</v>
      </c>
      <c r="I278" s="118">
        <v>0</v>
      </c>
      <c r="J278" s="118">
        <v>0</v>
      </c>
    </row>
    <row r="279" spans="1:10" s="138" customFormat="1" ht="27" customHeight="1" x14ac:dyDescent="0.25">
      <c r="A279" s="110"/>
      <c r="B279" s="110">
        <v>324</v>
      </c>
      <c r="C279" s="110" t="s">
        <v>206</v>
      </c>
      <c r="D279" s="139"/>
      <c r="E279" s="113">
        <f>E280</f>
        <v>13019.59</v>
      </c>
      <c r="F279" s="119"/>
      <c r="G279" s="119"/>
      <c r="H279" s="119">
        <f>H280</f>
        <v>0</v>
      </c>
      <c r="I279" s="120">
        <v>0</v>
      </c>
      <c r="J279" s="120">
        <v>0</v>
      </c>
    </row>
    <row r="280" spans="1:10" ht="27" customHeight="1" x14ac:dyDescent="0.25">
      <c r="A280" s="115"/>
      <c r="B280" s="115">
        <v>3241</v>
      </c>
      <c r="C280" s="115" t="s">
        <v>206</v>
      </c>
      <c r="D280" s="116"/>
      <c r="E280" s="114">
        <v>13019.59</v>
      </c>
      <c r="F280" s="117"/>
      <c r="G280" s="117"/>
      <c r="H280" s="117">
        <v>0</v>
      </c>
      <c r="I280" s="118">
        <v>0</v>
      </c>
      <c r="J280" s="118">
        <v>0</v>
      </c>
    </row>
    <row r="281" spans="1:10" s="138" customFormat="1" ht="27" customHeight="1" x14ac:dyDescent="0.25">
      <c r="A281" s="110"/>
      <c r="B281" s="110">
        <v>329</v>
      </c>
      <c r="C281" s="110" t="s">
        <v>23</v>
      </c>
      <c r="D281" s="139"/>
      <c r="E281" s="113">
        <f>SUM(E282:E284)</f>
        <v>393.46000000000004</v>
      </c>
      <c r="F281" s="119"/>
      <c r="G281" s="119"/>
      <c r="H281" s="119">
        <f>SUM(H282:H284)</f>
        <v>0</v>
      </c>
      <c r="I281" s="120">
        <v>0</v>
      </c>
      <c r="J281" s="120">
        <v>0</v>
      </c>
    </row>
    <row r="282" spans="1:10" ht="27" customHeight="1" x14ac:dyDescent="0.25">
      <c r="A282" s="115"/>
      <c r="B282" s="115">
        <v>3292</v>
      </c>
      <c r="C282" s="115" t="s">
        <v>203</v>
      </c>
      <c r="D282" s="116"/>
      <c r="E282" s="117">
        <v>183.3</v>
      </c>
      <c r="F282" s="117"/>
      <c r="G282" s="117"/>
      <c r="H282" s="117">
        <v>0</v>
      </c>
      <c r="I282" s="118">
        <v>0</v>
      </c>
      <c r="J282" s="118">
        <v>0</v>
      </c>
    </row>
    <row r="283" spans="1:10" ht="27" customHeight="1" x14ac:dyDescent="0.25">
      <c r="A283" s="115"/>
      <c r="B283" s="115">
        <v>3293</v>
      </c>
      <c r="C283" s="115" t="s">
        <v>195</v>
      </c>
      <c r="D283" s="116"/>
      <c r="E283" s="117">
        <v>210.16</v>
      </c>
      <c r="F283" s="117"/>
      <c r="G283" s="117"/>
      <c r="H283" s="117">
        <v>0</v>
      </c>
      <c r="I283" s="118">
        <v>0</v>
      </c>
      <c r="J283" s="118">
        <v>0</v>
      </c>
    </row>
    <row r="284" spans="1:10" ht="27" customHeight="1" x14ac:dyDescent="0.25">
      <c r="A284" s="115"/>
      <c r="B284" s="115">
        <v>3299</v>
      </c>
      <c r="C284" s="115" t="s">
        <v>23</v>
      </c>
      <c r="D284" s="116"/>
      <c r="E284" s="117">
        <v>0</v>
      </c>
      <c r="F284" s="117"/>
      <c r="G284" s="117"/>
      <c r="H284" s="117">
        <v>0</v>
      </c>
      <c r="I284" s="118">
        <v>0</v>
      </c>
      <c r="J284" s="118">
        <v>0</v>
      </c>
    </row>
    <row r="285" spans="1:10" s="138" customFormat="1" ht="27" customHeight="1" x14ac:dyDescent="0.25">
      <c r="A285" s="110"/>
      <c r="B285" s="110">
        <v>34</v>
      </c>
      <c r="C285" s="110" t="s">
        <v>145</v>
      </c>
      <c r="D285" s="139"/>
      <c r="E285" s="113">
        <f>E286</f>
        <v>128.68</v>
      </c>
      <c r="F285" s="119">
        <v>10</v>
      </c>
      <c r="G285" s="119"/>
      <c r="H285" s="119">
        <f>H286</f>
        <v>21.58</v>
      </c>
      <c r="I285" s="120">
        <v>0</v>
      </c>
      <c r="J285" s="120">
        <f>H285/F285*100</f>
        <v>215.79999999999998</v>
      </c>
    </row>
    <row r="286" spans="1:10" s="138" customFormat="1" ht="27" customHeight="1" x14ac:dyDescent="0.25">
      <c r="A286" s="110"/>
      <c r="B286" s="110">
        <v>343</v>
      </c>
      <c r="C286" s="110" t="s">
        <v>24</v>
      </c>
      <c r="D286" s="139"/>
      <c r="E286" s="113">
        <f>E287+E288</f>
        <v>128.68</v>
      </c>
      <c r="F286" s="119"/>
      <c r="G286" s="119"/>
      <c r="H286" s="119">
        <f>SUM(H287:H288)</f>
        <v>21.58</v>
      </c>
      <c r="I286" s="120">
        <v>0</v>
      </c>
      <c r="J286" s="120">
        <v>0</v>
      </c>
    </row>
    <row r="287" spans="1:10" ht="27" customHeight="1" x14ac:dyDescent="0.25">
      <c r="A287" s="115"/>
      <c r="B287" s="115">
        <v>3431</v>
      </c>
      <c r="C287" s="115" t="s">
        <v>26</v>
      </c>
      <c r="D287" s="116"/>
      <c r="E287" s="117">
        <v>128.68</v>
      </c>
      <c r="F287" s="117"/>
      <c r="G287" s="117"/>
      <c r="H287" s="117">
        <v>21.58</v>
      </c>
      <c r="I287" s="118">
        <v>0</v>
      </c>
      <c r="J287" s="118">
        <v>0</v>
      </c>
    </row>
    <row r="288" spans="1:10" ht="27" customHeight="1" x14ac:dyDescent="0.25">
      <c r="A288" s="115"/>
      <c r="B288" s="115">
        <v>3432</v>
      </c>
      <c r="C288" s="115" t="s">
        <v>285</v>
      </c>
      <c r="D288" s="116"/>
      <c r="E288" s="117">
        <v>0</v>
      </c>
      <c r="F288" s="117"/>
      <c r="G288" s="117"/>
      <c r="H288" s="117">
        <v>0</v>
      </c>
      <c r="I288" s="118">
        <v>0</v>
      </c>
      <c r="J288" s="118">
        <v>0</v>
      </c>
    </row>
    <row r="289" spans="1:10" s="138" customFormat="1" ht="27" customHeight="1" x14ac:dyDescent="0.25">
      <c r="A289" s="110"/>
      <c r="B289" s="110">
        <v>35</v>
      </c>
      <c r="C289" s="110" t="s">
        <v>232</v>
      </c>
      <c r="D289" s="139"/>
      <c r="E289" s="113">
        <f>E290</f>
        <v>166651.31</v>
      </c>
      <c r="F289" s="119">
        <v>58900</v>
      </c>
      <c r="G289" s="119"/>
      <c r="H289" s="119">
        <f>H290</f>
        <v>60267.85</v>
      </c>
      <c r="I289" s="120">
        <v>0</v>
      </c>
      <c r="J289" s="120">
        <f>H289/F289*100</f>
        <v>102.3223259762309</v>
      </c>
    </row>
    <row r="290" spans="1:10" s="138" customFormat="1" ht="45.6" customHeight="1" x14ac:dyDescent="0.25">
      <c r="A290" s="110"/>
      <c r="B290" s="110">
        <v>353</v>
      </c>
      <c r="C290" s="110" t="s">
        <v>233</v>
      </c>
      <c r="D290" s="139"/>
      <c r="E290" s="113">
        <f>E291</f>
        <v>166651.31</v>
      </c>
      <c r="F290" s="119"/>
      <c r="G290" s="119"/>
      <c r="H290" s="119">
        <f>H291</f>
        <v>60267.85</v>
      </c>
      <c r="I290" s="120">
        <v>0</v>
      </c>
      <c r="J290" s="120">
        <v>0</v>
      </c>
    </row>
    <row r="291" spans="1:10" ht="43.2" customHeight="1" x14ac:dyDescent="0.25">
      <c r="A291" s="115"/>
      <c r="B291" s="115">
        <v>3531</v>
      </c>
      <c r="C291" s="115" t="s">
        <v>233</v>
      </c>
      <c r="D291" s="116"/>
      <c r="E291" s="114">
        <v>166651.31</v>
      </c>
      <c r="F291" s="117"/>
      <c r="G291" s="117"/>
      <c r="H291" s="117">
        <v>60267.85</v>
      </c>
      <c r="I291" s="118">
        <v>0</v>
      </c>
      <c r="J291" s="118">
        <v>0</v>
      </c>
    </row>
    <row r="292" spans="1:10" s="138" customFormat="1" ht="27" customHeight="1" x14ac:dyDescent="0.25">
      <c r="A292" s="110"/>
      <c r="B292" s="110">
        <v>36</v>
      </c>
      <c r="C292" s="110" t="s">
        <v>234</v>
      </c>
      <c r="D292" s="139"/>
      <c r="E292" s="113">
        <f>E295+E297</f>
        <v>109662.14</v>
      </c>
      <c r="F292" s="119">
        <v>2097090</v>
      </c>
      <c r="G292" s="119"/>
      <c r="H292" s="119">
        <f>H295+H297</f>
        <v>195808.59</v>
      </c>
      <c r="I292" s="120">
        <v>0</v>
      </c>
      <c r="J292" s="120">
        <f>H292/F292*100</f>
        <v>9.3371572035534953</v>
      </c>
    </row>
    <row r="293" spans="1:10" s="138" customFormat="1" ht="27" customHeight="1" x14ac:dyDescent="0.25">
      <c r="A293" s="110"/>
      <c r="B293" s="110">
        <v>366</v>
      </c>
      <c r="C293" s="110" t="s">
        <v>275</v>
      </c>
      <c r="D293" s="139"/>
      <c r="E293" s="113">
        <v>0</v>
      </c>
      <c r="F293" s="119"/>
      <c r="G293" s="119"/>
      <c r="H293" s="119">
        <v>0</v>
      </c>
      <c r="I293" s="120">
        <v>0</v>
      </c>
      <c r="J293" s="120">
        <v>0</v>
      </c>
    </row>
    <row r="294" spans="1:10" ht="27" customHeight="1" x14ac:dyDescent="0.25">
      <c r="A294" s="115"/>
      <c r="B294" s="115">
        <v>3661</v>
      </c>
      <c r="C294" s="115" t="s">
        <v>276</v>
      </c>
      <c r="D294" s="116"/>
      <c r="E294" s="114">
        <v>0</v>
      </c>
      <c r="F294" s="117"/>
      <c r="G294" s="117"/>
      <c r="H294" s="117">
        <v>0</v>
      </c>
      <c r="I294" s="118">
        <v>0</v>
      </c>
      <c r="J294" s="118">
        <v>0</v>
      </c>
    </row>
    <row r="295" spans="1:10" s="138" customFormat="1" ht="27" customHeight="1" x14ac:dyDescent="0.25">
      <c r="A295" s="110"/>
      <c r="B295" s="110">
        <v>368</v>
      </c>
      <c r="C295" s="110" t="s">
        <v>227</v>
      </c>
      <c r="D295" s="139"/>
      <c r="E295" s="113">
        <f>E296</f>
        <v>92185.89</v>
      </c>
      <c r="F295" s="119"/>
      <c r="G295" s="119"/>
      <c r="H295" s="119">
        <f>H296</f>
        <v>179742</v>
      </c>
      <c r="I295" s="120">
        <v>0</v>
      </c>
      <c r="J295" s="120">
        <v>0</v>
      </c>
    </row>
    <row r="296" spans="1:10" ht="27" customHeight="1" x14ac:dyDescent="0.25">
      <c r="A296" s="115"/>
      <c r="B296" s="115">
        <v>3681</v>
      </c>
      <c r="C296" s="115" t="s">
        <v>253</v>
      </c>
      <c r="D296" s="116"/>
      <c r="E296" s="114">
        <v>92185.89</v>
      </c>
      <c r="F296" s="117"/>
      <c r="G296" s="117"/>
      <c r="H296" s="117">
        <v>179742</v>
      </c>
      <c r="I296" s="118">
        <v>0</v>
      </c>
      <c r="J296" s="118">
        <v>0</v>
      </c>
    </row>
    <row r="297" spans="1:10" s="138" customFormat="1" ht="27" customHeight="1" x14ac:dyDescent="0.25">
      <c r="A297" s="110"/>
      <c r="B297" s="110">
        <v>369</v>
      </c>
      <c r="C297" s="110" t="s">
        <v>228</v>
      </c>
      <c r="D297" s="139"/>
      <c r="E297" s="113">
        <f>E298</f>
        <v>17476.25</v>
      </c>
      <c r="F297" s="119"/>
      <c r="G297" s="119"/>
      <c r="H297" s="119">
        <f>H298</f>
        <v>16066.59</v>
      </c>
      <c r="I297" s="120">
        <v>0</v>
      </c>
      <c r="J297" s="120">
        <v>0</v>
      </c>
    </row>
    <row r="298" spans="1:10" ht="27" customHeight="1" x14ac:dyDescent="0.25">
      <c r="A298" s="115"/>
      <c r="B298" s="115">
        <v>3693</v>
      </c>
      <c r="C298" s="115" t="s">
        <v>235</v>
      </c>
      <c r="D298" s="116"/>
      <c r="E298" s="114">
        <v>17476.25</v>
      </c>
      <c r="F298" s="117"/>
      <c r="G298" s="117"/>
      <c r="H298" s="117">
        <v>16066.59</v>
      </c>
      <c r="I298" s="118">
        <v>0</v>
      </c>
      <c r="J298" s="118">
        <v>0</v>
      </c>
    </row>
    <row r="299" spans="1:10" s="138" customFormat="1" ht="27" customHeight="1" x14ac:dyDescent="0.25">
      <c r="A299" s="110"/>
      <c r="B299" s="110">
        <v>4</v>
      </c>
      <c r="C299" s="110" t="s">
        <v>146</v>
      </c>
      <c r="D299" s="139"/>
      <c r="E299" s="113">
        <f>E300</f>
        <v>194761.9</v>
      </c>
      <c r="F299" s="119"/>
      <c r="G299" s="119"/>
      <c r="H299" s="119">
        <f>H300</f>
        <v>0</v>
      </c>
      <c r="I299" s="120">
        <v>0</v>
      </c>
      <c r="J299" s="120">
        <v>0</v>
      </c>
    </row>
    <row r="300" spans="1:10" s="138" customFormat="1" ht="27" customHeight="1" x14ac:dyDescent="0.25">
      <c r="A300" s="110"/>
      <c r="B300" s="110">
        <v>42</v>
      </c>
      <c r="C300" s="110" t="s">
        <v>146</v>
      </c>
      <c r="D300" s="139"/>
      <c r="E300" s="113">
        <f>E301+E303</f>
        <v>194761.9</v>
      </c>
      <c r="F300" s="119"/>
      <c r="G300" s="119"/>
      <c r="H300" s="119">
        <f>H301+H303</f>
        <v>0</v>
      </c>
      <c r="I300" s="120">
        <v>0</v>
      </c>
      <c r="J300" s="120">
        <v>0</v>
      </c>
    </row>
    <row r="301" spans="1:10" s="138" customFormat="1" ht="27" customHeight="1" x14ac:dyDescent="0.25">
      <c r="A301" s="110"/>
      <c r="B301" s="110">
        <v>422</v>
      </c>
      <c r="C301" s="110" t="s">
        <v>18</v>
      </c>
      <c r="D301" s="139"/>
      <c r="E301" s="113">
        <f>E302</f>
        <v>64188.06</v>
      </c>
      <c r="F301" s="119"/>
      <c r="G301" s="119"/>
      <c r="H301" s="119">
        <f>SUM(H302:H302)</f>
        <v>0</v>
      </c>
      <c r="I301" s="120">
        <v>0</v>
      </c>
      <c r="J301" s="120">
        <v>0</v>
      </c>
    </row>
    <row r="302" spans="1:10" ht="27" customHeight="1" x14ac:dyDescent="0.25">
      <c r="A302" s="115"/>
      <c r="B302" s="115">
        <v>4221</v>
      </c>
      <c r="C302" s="115" t="s">
        <v>254</v>
      </c>
      <c r="D302" s="116"/>
      <c r="E302" s="114">
        <v>64188.06</v>
      </c>
      <c r="F302" s="117"/>
      <c r="G302" s="117"/>
      <c r="H302" s="117">
        <v>0</v>
      </c>
      <c r="I302" s="118">
        <v>0</v>
      </c>
      <c r="J302" s="118">
        <v>0</v>
      </c>
    </row>
    <row r="303" spans="1:10" s="138" customFormat="1" ht="27" customHeight="1" x14ac:dyDescent="0.25">
      <c r="A303" s="110"/>
      <c r="B303" s="110">
        <v>423</v>
      </c>
      <c r="C303" s="110" t="s">
        <v>278</v>
      </c>
      <c r="D303" s="139"/>
      <c r="E303" s="113">
        <f>E304</f>
        <v>130573.84</v>
      </c>
      <c r="F303" s="119"/>
      <c r="G303" s="119"/>
      <c r="H303" s="119">
        <f>H304</f>
        <v>0</v>
      </c>
      <c r="I303" s="120">
        <v>0</v>
      </c>
      <c r="J303" s="120">
        <v>0</v>
      </c>
    </row>
    <row r="304" spans="1:10" s="138" customFormat="1" ht="27" customHeight="1" x14ac:dyDescent="0.25">
      <c r="A304" s="110"/>
      <c r="B304" s="115">
        <v>4231</v>
      </c>
      <c r="C304" s="115" t="s">
        <v>279</v>
      </c>
      <c r="D304" s="116"/>
      <c r="E304" s="114">
        <v>130573.84</v>
      </c>
      <c r="F304" s="117"/>
      <c r="G304" s="117"/>
      <c r="H304" s="117">
        <v>0</v>
      </c>
      <c r="I304" s="120">
        <v>0</v>
      </c>
      <c r="J304" s="120">
        <v>0</v>
      </c>
    </row>
    <row r="305" spans="1:10" s="138" customFormat="1" ht="27" customHeight="1" x14ac:dyDescent="0.25">
      <c r="A305" s="107">
        <v>9211</v>
      </c>
      <c r="B305" s="108" t="s">
        <v>2</v>
      </c>
      <c r="C305" s="107" t="s">
        <v>293</v>
      </c>
      <c r="D305" s="108"/>
      <c r="E305" s="172">
        <f>E306+E318</f>
        <v>23681.010000000002</v>
      </c>
      <c r="F305" s="172">
        <v>0</v>
      </c>
      <c r="G305" s="108"/>
      <c r="H305" s="172">
        <v>0</v>
      </c>
      <c r="I305" s="108">
        <v>0</v>
      </c>
      <c r="J305" s="174">
        <v>0</v>
      </c>
    </row>
    <row r="306" spans="1:10" s="138" customFormat="1" ht="27" customHeight="1" x14ac:dyDescent="0.25">
      <c r="A306" s="110" t="s">
        <v>294</v>
      </c>
      <c r="B306" s="110" t="s">
        <v>3</v>
      </c>
      <c r="C306" s="110" t="s">
        <v>295</v>
      </c>
      <c r="D306" s="139">
        <v>11001</v>
      </c>
      <c r="E306" s="119">
        <f>E307</f>
        <v>3607.01</v>
      </c>
      <c r="F306" s="119">
        <v>0</v>
      </c>
      <c r="G306" s="119"/>
      <c r="H306" s="119">
        <f>H307</f>
        <v>0</v>
      </c>
      <c r="I306" s="120">
        <v>0</v>
      </c>
      <c r="J306" s="120">
        <v>0</v>
      </c>
    </row>
    <row r="307" spans="1:10" s="138" customFormat="1" ht="27" customHeight="1" x14ac:dyDescent="0.25">
      <c r="A307" s="110"/>
      <c r="B307" s="110">
        <v>3</v>
      </c>
      <c r="C307" s="110" t="s">
        <v>144</v>
      </c>
      <c r="D307" s="139"/>
      <c r="E307" s="119">
        <f>E308+E315</f>
        <v>3607.01</v>
      </c>
      <c r="F307" s="119">
        <v>0</v>
      </c>
      <c r="G307" s="119"/>
      <c r="H307" s="119">
        <f>H308+H315</f>
        <v>0</v>
      </c>
      <c r="I307" s="120">
        <v>0</v>
      </c>
      <c r="J307" s="120">
        <v>0</v>
      </c>
    </row>
    <row r="308" spans="1:10" s="138" customFormat="1" ht="27" customHeight="1" x14ac:dyDescent="0.25">
      <c r="A308" s="110"/>
      <c r="B308" s="110">
        <v>31</v>
      </c>
      <c r="C308" s="110" t="s">
        <v>182</v>
      </c>
      <c r="D308" s="139"/>
      <c r="E308" s="119">
        <f>E309+E313</f>
        <v>3601.38</v>
      </c>
      <c r="F308" s="119">
        <v>0</v>
      </c>
      <c r="G308" s="119"/>
      <c r="H308" s="119">
        <f>H309+H311+H313</f>
        <v>0</v>
      </c>
      <c r="I308" s="120">
        <v>0</v>
      </c>
      <c r="J308" s="120">
        <v>0</v>
      </c>
    </row>
    <row r="309" spans="1:10" s="138" customFormat="1" ht="27" customHeight="1" x14ac:dyDescent="0.25">
      <c r="A309" s="110"/>
      <c r="B309" s="110">
        <v>311</v>
      </c>
      <c r="C309" s="110" t="s">
        <v>183</v>
      </c>
      <c r="D309" s="139"/>
      <c r="E309" s="119">
        <f>E310</f>
        <v>3323.19</v>
      </c>
      <c r="F309" s="119"/>
      <c r="G309" s="119"/>
      <c r="H309" s="119">
        <f>H310</f>
        <v>0</v>
      </c>
      <c r="I309" s="120">
        <v>0</v>
      </c>
      <c r="J309" s="120">
        <v>0</v>
      </c>
    </row>
    <row r="310" spans="1:10" s="138" customFormat="1" ht="27" customHeight="1" x14ac:dyDescent="0.25">
      <c r="A310" s="110"/>
      <c r="B310" s="115">
        <v>3111</v>
      </c>
      <c r="C310" s="115" t="s">
        <v>184</v>
      </c>
      <c r="D310" s="116"/>
      <c r="E310" s="117">
        <v>3323.19</v>
      </c>
      <c r="F310" s="117"/>
      <c r="G310" s="117"/>
      <c r="H310" s="117">
        <v>0</v>
      </c>
      <c r="I310" s="120">
        <v>0</v>
      </c>
      <c r="J310" s="120">
        <v>0</v>
      </c>
    </row>
    <row r="311" spans="1:10" s="138" customFormat="1" ht="27" customHeight="1" x14ac:dyDescent="0.25">
      <c r="A311" s="110"/>
      <c r="B311" s="110">
        <v>312</v>
      </c>
      <c r="C311" s="110" t="s">
        <v>213</v>
      </c>
      <c r="D311" s="139"/>
      <c r="E311" s="119">
        <v>0</v>
      </c>
      <c r="F311" s="119"/>
      <c r="G311" s="119"/>
      <c r="H311" s="119">
        <f>H312</f>
        <v>0</v>
      </c>
      <c r="I311" s="120">
        <v>0</v>
      </c>
      <c r="J311" s="120">
        <v>0</v>
      </c>
    </row>
    <row r="312" spans="1:10" s="138" customFormat="1" ht="27" customHeight="1" x14ac:dyDescent="0.25">
      <c r="A312" s="110"/>
      <c r="B312" s="115">
        <v>3121</v>
      </c>
      <c r="C312" s="115" t="s">
        <v>213</v>
      </c>
      <c r="D312" s="116"/>
      <c r="E312" s="117">
        <v>0</v>
      </c>
      <c r="F312" s="117"/>
      <c r="G312" s="117"/>
      <c r="H312" s="117">
        <v>0</v>
      </c>
      <c r="I312" s="120">
        <v>0</v>
      </c>
      <c r="J312" s="120">
        <v>0</v>
      </c>
    </row>
    <row r="313" spans="1:10" s="138" customFormat="1" ht="27" customHeight="1" x14ac:dyDescent="0.25">
      <c r="A313" s="110"/>
      <c r="B313" s="110">
        <v>313</v>
      </c>
      <c r="C313" s="110" t="s">
        <v>186</v>
      </c>
      <c r="D313" s="139"/>
      <c r="E313" s="119">
        <f>E314</f>
        <v>278.19</v>
      </c>
      <c r="F313" s="119"/>
      <c r="G313" s="119"/>
      <c r="H313" s="119">
        <f>H314</f>
        <v>0</v>
      </c>
      <c r="I313" s="120">
        <v>0</v>
      </c>
      <c r="J313" s="120">
        <v>0</v>
      </c>
    </row>
    <row r="314" spans="1:10" s="138" customFormat="1" ht="27" customHeight="1" x14ac:dyDescent="0.25">
      <c r="A314" s="110"/>
      <c r="B314" s="115">
        <v>3132</v>
      </c>
      <c r="C314" s="115" t="s">
        <v>187</v>
      </c>
      <c r="D314" s="116"/>
      <c r="E314" s="117">
        <v>278.19</v>
      </c>
      <c r="F314" s="117"/>
      <c r="G314" s="117"/>
      <c r="H314" s="117">
        <v>0</v>
      </c>
      <c r="I314" s="120">
        <v>0</v>
      </c>
      <c r="J314" s="120">
        <v>0</v>
      </c>
    </row>
    <row r="315" spans="1:10" s="138" customFormat="1" ht="27" customHeight="1" x14ac:dyDescent="0.25">
      <c r="A315" s="110"/>
      <c r="B315" s="110">
        <v>32</v>
      </c>
      <c r="C315" s="110" t="s">
        <v>143</v>
      </c>
      <c r="D315" s="139"/>
      <c r="E315" s="119">
        <f>E316</f>
        <v>5.63</v>
      </c>
      <c r="F315" s="119">
        <v>0</v>
      </c>
      <c r="G315" s="119"/>
      <c r="H315" s="119">
        <f>H316</f>
        <v>0</v>
      </c>
      <c r="I315" s="120">
        <v>0</v>
      </c>
      <c r="J315" s="120">
        <v>0</v>
      </c>
    </row>
    <row r="316" spans="1:10" s="138" customFormat="1" ht="27" customHeight="1" x14ac:dyDescent="0.25">
      <c r="A316" s="110"/>
      <c r="B316" s="110">
        <v>321</v>
      </c>
      <c r="C316" s="110" t="s">
        <v>5</v>
      </c>
      <c r="D316" s="139"/>
      <c r="E316" s="119">
        <f>E317</f>
        <v>5.63</v>
      </c>
      <c r="F316" s="119"/>
      <c r="G316" s="119"/>
      <c r="H316" s="119">
        <f>H317</f>
        <v>0</v>
      </c>
      <c r="I316" s="120">
        <v>0</v>
      </c>
      <c r="J316" s="120">
        <v>0</v>
      </c>
    </row>
    <row r="317" spans="1:10" s="138" customFormat="1" ht="27" customHeight="1" x14ac:dyDescent="0.25">
      <c r="A317" s="110"/>
      <c r="B317" s="115">
        <v>3212</v>
      </c>
      <c r="C317" s="115" t="s">
        <v>202</v>
      </c>
      <c r="D317" s="116"/>
      <c r="E317" s="117">
        <v>5.63</v>
      </c>
      <c r="F317" s="117"/>
      <c r="G317" s="117"/>
      <c r="H317" s="117">
        <v>0</v>
      </c>
      <c r="I317" s="120">
        <v>0</v>
      </c>
      <c r="J317" s="120">
        <v>0</v>
      </c>
    </row>
    <row r="318" spans="1:10" s="138" customFormat="1" ht="27" customHeight="1" x14ac:dyDescent="0.25">
      <c r="A318" s="110"/>
      <c r="B318" s="110" t="s">
        <v>3</v>
      </c>
      <c r="C318" s="110" t="s">
        <v>295</v>
      </c>
      <c r="D318" s="139">
        <v>51100</v>
      </c>
      <c r="E318" s="119">
        <f>E319</f>
        <v>20074</v>
      </c>
      <c r="F318" s="119">
        <v>0</v>
      </c>
      <c r="G318" s="119"/>
      <c r="H318" s="119">
        <f>H319</f>
        <v>0</v>
      </c>
      <c r="I318" s="120">
        <v>0</v>
      </c>
      <c r="J318" s="120">
        <v>0</v>
      </c>
    </row>
    <row r="319" spans="1:10" s="138" customFormat="1" ht="27" customHeight="1" x14ac:dyDescent="0.25">
      <c r="A319" s="110"/>
      <c r="B319" s="110">
        <v>3</v>
      </c>
      <c r="C319" s="110" t="s">
        <v>144</v>
      </c>
      <c r="D319" s="139"/>
      <c r="E319" s="119">
        <f>E320+E327</f>
        <v>20074</v>
      </c>
      <c r="F319" s="119">
        <v>0</v>
      </c>
      <c r="G319" s="119"/>
      <c r="H319" s="119">
        <f>H320+H327</f>
        <v>0</v>
      </c>
      <c r="I319" s="120">
        <v>0</v>
      </c>
      <c r="J319" s="120">
        <v>0</v>
      </c>
    </row>
    <row r="320" spans="1:10" s="138" customFormat="1" ht="27" customHeight="1" x14ac:dyDescent="0.25">
      <c r="A320" s="110"/>
      <c r="B320" s="110">
        <v>31</v>
      </c>
      <c r="C320" s="110" t="s">
        <v>182</v>
      </c>
      <c r="D320" s="139"/>
      <c r="E320" s="119">
        <f>E321+E323+E325</f>
        <v>18884.509999999998</v>
      </c>
      <c r="F320" s="119">
        <v>0</v>
      </c>
      <c r="G320" s="119"/>
      <c r="H320" s="119">
        <f>H321+H323+H325</f>
        <v>0</v>
      </c>
      <c r="I320" s="120">
        <v>0</v>
      </c>
      <c r="J320" s="120">
        <v>0</v>
      </c>
    </row>
    <row r="321" spans="1:10" s="138" customFormat="1" ht="27" customHeight="1" x14ac:dyDescent="0.25">
      <c r="A321" s="110"/>
      <c r="B321" s="110">
        <v>311</v>
      </c>
      <c r="C321" s="110" t="s">
        <v>183</v>
      </c>
      <c r="D321" s="139"/>
      <c r="E321" s="119">
        <f>E322</f>
        <v>14947.96</v>
      </c>
      <c r="F321" s="119"/>
      <c r="G321" s="119"/>
      <c r="H321" s="119">
        <f>H322</f>
        <v>0</v>
      </c>
      <c r="I321" s="120">
        <v>0</v>
      </c>
      <c r="J321" s="120">
        <v>0</v>
      </c>
    </row>
    <row r="322" spans="1:10" s="138" customFormat="1" ht="27" customHeight="1" x14ac:dyDescent="0.25">
      <c r="A322" s="110"/>
      <c r="B322" s="115">
        <v>3111</v>
      </c>
      <c r="C322" s="115" t="s">
        <v>184</v>
      </c>
      <c r="D322" s="116"/>
      <c r="E322" s="117">
        <v>14947.96</v>
      </c>
      <c r="F322" s="117"/>
      <c r="G322" s="117"/>
      <c r="H322" s="117">
        <v>0</v>
      </c>
      <c r="I322" s="120">
        <v>0</v>
      </c>
      <c r="J322" s="120">
        <v>0</v>
      </c>
    </row>
    <row r="323" spans="1:10" s="138" customFormat="1" ht="27" customHeight="1" x14ac:dyDescent="0.25">
      <c r="A323" s="110"/>
      <c r="B323" s="110">
        <v>312</v>
      </c>
      <c r="C323" s="110" t="s">
        <v>213</v>
      </c>
      <c r="D323" s="139"/>
      <c r="E323" s="119">
        <f>E324</f>
        <v>2471.2800000000002</v>
      </c>
      <c r="F323" s="119"/>
      <c r="G323" s="119"/>
      <c r="H323" s="119">
        <f>H324</f>
        <v>0</v>
      </c>
      <c r="I323" s="120">
        <v>0</v>
      </c>
      <c r="J323" s="120">
        <v>0</v>
      </c>
    </row>
    <row r="324" spans="1:10" s="138" customFormat="1" ht="27" customHeight="1" x14ac:dyDescent="0.25">
      <c r="A324" s="110"/>
      <c r="B324" s="115">
        <v>3121</v>
      </c>
      <c r="C324" s="115" t="s">
        <v>213</v>
      </c>
      <c r="D324" s="116"/>
      <c r="E324" s="117">
        <v>2471.2800000000002</v>
      </c>
      <c r="F324" s="117"/>
      <c r="G324" s="117"/>
      <c r="H324" s="117">
        <v>0</v>
      </c>
      <c r="I324" s="120">
        <v>0</v>
      </c>
      <c r="J324" s="120">
        <v>0</v>
      </c>
    </row>
    <row r="325" spans="1:10" s="138" customFormat="1" ht="27" customHeight="1" x14ac:dyDescent="0.25">
      <c r="A325" s="110"/>
      <c r="B325" s="110">
        <v>313</v>
      </c>
      <c r="C325" s="110" t="s">
        <v>186</v>
      </c>
      <c r="D325" s="139"/>
      <c r="E325" s="119">
        <f>E326</f>
        <v>1465.27</v>
      </c>
      <c r="F325" s="119"/>
      <c r="G325" s="119"/>
      <c r="H325" s="119">
        <f>H326</f>
        <v>0</v>
      </c>
      <c r="I325" s="120">
        <v>0</v>
      </c>
      <c r="J325" s="120">
        <v>0</v>
      </c>
    </row>
    <row r="326" spans="1:10" s="138" customFormat="1" ht="27" customHeight="1" x14ac:dyDescent="0.25">
      <c r="A326" s="110"/>
      <c r="B326" s="115">
        <v>3132</v>
      </c>
      <c r="C326" s="115" t="s">
        <v>187</v>
      </c>
      <c r="D326" s="116"/>
      <c r="E326" s="117">
        <v>1465.27</v>
      </c>
      <c r="F326" s="117"/>
      <c r="G326" s="117"/>
      <c r="H326" s="117">
        <v>0</v>
      </c>
      <c r="I326" s="120">
        <v>0</v>
      </c>
      <c r="J326" s="120">
        <v>0</v>
      </c>
    </row>
    <row r="327" spans="1:10" s="138" customFormat="1" ht="27" customHeight="1" x14ac:dyDescent="0.25">
      <c r="A327" s="110"/>
      <c r="B327" s="110">
        <v>32</v>
      </c>
      <c r="C327" s="110" t="s">
        <v>143</v>
      </c>
      <c r="D327" s="139"/>
      <c r="E327" s="119">
        <f>E328</f>
        <v>1189.49</v>
      </c>
      <c r="F327" s="119">
        <v>0</v>
      </c>
      <c r="G327" s="119"/>
      <c r="H327" s="119">
        <f>H328</f>
        <v>0</v>
      </c>
      <c r="I327" s="120">
        <v>0</v>
      </c>
      <c r="J327" s="120">
        <v>0</v>
      </c>
    </row>
    <row r="328" spans="1:10" s="138" customFormat="1" ht="27" customHeight="1" x14ac:dyDescent="0.25">
      <c r="A328" s="110"/>
      <c r="B328" s="110">
        <v>321</v>
      </c>
      <c r="C328" s="110" t="s">
        <v>5</v>
      </c>
      <c r="D328" s="139"/>
      <c r="E328" s="119">
        <f>E329</f>
        <v>1189.49</v>
      </c>
      <c r="F328" s="119"/>
      <c r="G328" s="119"/>
      <c r="H328" s="119">
        <f>H3290</f>
        <v>0</v>
      </c>
      <c r="I328" s="120">
        <v>0</v>
      </c>
      <c r="J328" s="120">
        <v>0</v>
      </c>
    </row>
    <row r="329" spans="1:10" s="138" customFormat="1" ht="27" customHeight="1" x14ac:dyDescent="0.25">
      <c r="A329" s="110"/>
      <c r="B329" s="115">
        <v>3212</v>
      </c>
      <c r="C329" s="115" t="s">
        <v>202</v>
      </c>
      <c r="D329" s="116"/>
      <c r="E329" s="117">
        <v>1189.49</v>
      </c>
      <c r="F329" s="117"/>
      <c r="G329" s="117"/>
      <c r="H329" s="117">
        <v>0</v>
      </c>
      <c r="I329" s="120">
        <v>0</v>
      </c>
      <c r="J329" s="120">
        <v>0</v>
      </c>
    </row>
    <row r="330" spans="1:10" s="138" customFormat="1" ht="27" customHeight="1" x14ac:dyDescent="0.25">
      <c r="A330" s="107">
        <v>9212</v>
      </c>
      <c r="B330" s="108" t="s">
        <v>2</v>
      </c>
      <c r="C330" s="107" t="s">
        <v>356</v>
      </c>
      <c r="D330" s="108"/>
      <c r="E330" s="172">
        <f>E331+E343</f>
        <v>0</v>
      </c>
      <c r="F330" s="172">
        <f>F331+F343</f>
        <v>31471</v>
      </c>
      <c r="G330" s="108"/>
      <c r="H330" s="172">
        <f>H331+H343</f>
        <v>30192.22</v>
      </c>
      <c r="I330" s="108">
        <v>0</v>
      </c>
      <c r="J330" s="174">
        <f>H330/F330*100</f>
        <v>95.936640081344734</v>
      </c>
    </row>
    <row r="331" spans="1:10" s="138" customFormat="1" ht="27" customHeight="1" x14ac:dyDescent="0.25">
      <c r="A331" s="110" t="s">
        <v>357</v>
      </c>
      <c r="B331" s="110" t="s">
        <v>3</v>
      </c>
      <c r="C331" s="110" t="s">
        <v>358</v>
      </c>
      <c r="D331" s="139">
        <v>11001</v>
      </c>
      <c r="E331" s="119">
        <v>0</v>
      </c>
      <c r="F331" s="119">
        <f>F332</f>
        <v>15497</v>
      </c>
      <c r="G331" s="119"/>
      <c r="H331" s="119">
        <f>H332</f>
        <v>14402.33</v>
      </c>
      <c r="I331" s="120">
        <v>0</v>
      </c>
      <c r="J331" s="120">
        <f>H331/F331*100</f>
        <v>92.936245724979031</v>
      </c>
    </row>
    <row r="332" spans="1:10" s="138" customFormat="1" ht="27" customHeight="1" x14ac:dyDescent="0.25">
      <c r="A332" s="110"/>
      <c r="B332" s="110">
        <v>3</v>
      </c>
      <c r="C332" s="110" t="s">
        <v>144</v>
      </c>
      <c r="D332" s="139"/>
      <c r="E332" s="119">
        <v>0</v>
      </c>
      <c r="F332" s="119">
        <f>F333+F340</f>
        <v>15497</v>
      </c>
      <c r="G332" s="119"/>
      <c r="H332" s="119">
        <f>H333+H340</f>
        <v>14402.33</v>
      </c>
      <c r="I332" s="120">
        <v>0</v>
      </c>
      <c r="J332" s="120">
        <f>H332/F332*100</f>
        <v>92.936245724979031</v>
      </c>
    </row>
    <row r="333" spans="1:10" s="138" customFormat="1" ht="27" customHeight="1" x14ac:dyDescent="0.25">
      <c r="A333" s="110"/>
      <c r="B333" s="110">
        <v>31</v>
      </c>
      <c r="C333" s="110" t="s">
        <v>182</v>
      </c>
      <c r="D333" s="139"/>
      <c r="E333" s="119">
        <v>0</v>
      </c>
      <c r="F333" s="119">
        <v>14592</v>
      </c>
      <c r="G333" s="119"/>
      <c r="H333" s="119">
        <f>H334+H336+H338</f>
        <v>14102.57</v>
      </c>
      <c r="I333" s="120">
        <v>0</v>
      </c>
      <c r="J333" s="120">
        <f>H333/F333*100</f>
        <v>96.645901864035082</v>
      </c>
    </row>
    <row r="334" spans="1:10" s="138" customFormat="1" ht="27" customHeight="1" x14ac:dyDescent="0.25">
      <c r="A334" s="110"/>
      <c r="B334" s="110">
        <v>311</v>
      </c>
      <c r="C334" s="110" t="s">
        <v>183</v>
      </c>
      <c r="D334" s="139"/>
      <c r="E334" s="119">
        <v>0</v>
      </c>
      <c r="F334" s="119"/>
      <c r="G334" s="119"/>
      <c r="H334" s="119">
        <f>H335</f>
        <v>11277.74</v>
      </c>
      <c r="I334" s="120">
        <v>0</v>
      </c>
      <c r="J334" s="120">
        <v>0</v>
      </c>
    </row>
    <row r="335" spans="1:10" s="138" customFormat="1" ht="27" customHeight="1" x14ac:dyDescent="0.25">
      <c r="A335" s="110"/>
      <c r="B335" s="115">
        <v>3111</v>
      </c>
      <c r="C335" s="115" t="s">
        <v>184</v>
      </c>
      <c r="D335" s="116"/>
      <c r="E335" s="117">
        <v>0</v>
      </c>
      <c r="F335" s="119"/>
      <c r="G335" s="117"/>
      <c r="H335" s="117">
        <v>11277.74</v>
      </c>
      <c r="I335" s="120">
        <v>0</v>
      </c>
      <c r="J335" s="120">
        <v>0</v>
      </c>
    </row>
    <row r="336" spans="1:10" s="138" customFormat="1" ht="27" customHeight="1" x14ac:dyDescent="0.25">
      <c r="A336" s="110"/>
      <c r="B336" s="110">
        <v>312</v>
      </c>
      <c r="C336" s="110" t="s">
        <v>213</v>
      </c>
      <c r="D336" s="139"/>
      <c r="E336" s="119">
        <v>0</v>
      </c>
      <c r="F336" s="119"/>
      <c r="G336" s="119"/>
      <c r="H336" s="119">
        <f>H337</f>
        <v>964</v>
      </c>
      <c r="I336" s="120">
        <v>0</v>
      </c>
      <c r="J336" s="120">
        <v>0</v>
      </c>
    </row>
    <row r="337" spans="1:10" s="138" customFormat="1" ht="27" customHeight="1" x14ac:dyDescent="0.25">
      <c r="A337" s="110"/>
      <c r="B337" s="115">
        <v>3121</v>
      </c>
      <c r="C337" s="115" t="s">
        <v>213</v>
      </c>
      <c r="D337" s="116"/>
      <c r="E337" s="117">
        <v>0</v>
      </c>
      <c r="F337" s="119"/>
      <c r="G337" s="117"/>
      <c r="H337" s="117">
        <v>964</v>
      </c>
      <c r="I337" s="120">
        <v>0</v>
      </c>
      <c r="J337" s="120">
        <v>0</v>
      </c>
    </row>
    <row r="338" spans="1:10" s="138" customFormat="1" ht="27" customHeight="1" x14ac:dyDescent="0.25">
      <c r="A338" s="110"/>
      <c r="B338" s="110">
        <v>313</v>
      </c>
      <c r="C338" s="110" t="s">
        <v>186</v>
      </c>
      <c r="D338" s="139"/>
      <c r="E338" s="119">
        <v>0</v>
      </c>
      <c r="F338" s="119"/>
      <c r="G338" s="119"/>
      <c r="H338" s="119">
        <f>H339</f>
        <v>1860.83</v>
      </c>
      <c r="I338" s="120">
        <v>0</v>
      </c>
      <c r="J338" s="120">
        <v>0</v>
      </c>
    </row>
    <row r="339" spans="1:10" s="138" customFormat="1" ht="27" customHeight="1" x14ac:dyDescent="0.25">
      <c r="A339" s="110"/>
      <c r="B339" s="115">
        <v>3132</v>
      </c>
      <c r="C339" s="115" t="s">
        <v>187</v>
      </c>
      <c r="D339" s="116"/>
      <c r="E339" s="117">
        <v>0</v>
      </c>
      <c r="F339" s="119"/>
      <c r="G339" s="117"/>
      <c r="H339" s="117">
        <v>1860.83</v>
      </c>
      <c r="I339" s="120">
        <v>0</v>
      </c>
      <c r="J339" s="120">
        <v>0</v>
      </c>
    </row>
    <row r="340" spans="1:10" s="138" customFormat="1" ht="27" customHeight="1" x14ac:dyDescent="0.25">
      <c r="A340" s="110"/>
      <c r="B340" s="110">
        <v>32</v>
      </c>
      <c r="C340" s="110" t="s">
        <v>143</v>
      </c>
      <c r="D340" s="139"/>
      <c r="E340" s="119">
        <v>0</v>
      </c>
      <c r="F340" s="119">
        <v>905</v>
      </c>
      <c r="G340" s="119"/>
      <c r="H340" s="119">
        <f>H341</f>
        <v>299.76</v>
      </c>
      <c r="I340" s="120">
        <v>0</v>
      </c>
      <c r="J340" s="120">
        <f>H340/F340*100</f>
        <v>33.122651933701661</v>
      </c>
    </row>
    <row r="341" spans="1:10" s="138" customFormat="1" ht="27" customHeight="1" x14ac:dyDescent="0.25">
      <c r="A341" s="110"/>
      <c r="B341" s="110">
        <v>321</v>
      </c>
      <c r="C341" s="110" t="s">
        <v>5</v>
      </c>
      <c r="D341" s="139"/>
      <c r="E341" s="119">
        <v>0</v>
      </c>
      <c r="F341" s="119"/>
      <c r="G341" s="119"/>
      <c r="H341" s="119">
        <f>H342</f>
        <v>299.76</v>
      </c>
      <c r="I341" s="120">
        <v>0</v>
      </c>
      <c r="J341" s="120">
        <v>0</v>
      </c>
    </row>
    <row r="342" spans="1:10" s="138" customFormat="1" ht="27" customHeight="1" x14ac:dyDescent="0.25">
      <c r="A342" s="110"/>
      <c r="B342" s="115">
        <v>3212</v>
      </c>
      <c r="C342" s="115" t="s">
        <v>202</v>
      </c>
      <c r="D342" s="116"/>
      <c r="E342" s="117">
        <v>0</v>
      </c>
      <c r="F342" s="119"/>
      <c r="G342" s="117"/>
      <c r="H342" s="117">
        <v>299.76</v>
      </c>
      <c r="I342" s="120">
        <v>0</v>
      </c>
      <c r="J342" s="120">
        <v>0</v>
      </c>
    </row>
    <row r="343" spans="1:10" s="138" customFormat="1" ht="27" customHeight="1" x14ac:dyDescent="0.25">
      <c r="A343" s="110"/>
      <c r="B343" s="110" t="s">
        <v>3</v>
      </c>
      <c r="C343" s="110" t="s">
        <v>358</v>
      </c>
      <c r="D343" s="139">
        <v>51100</v>
      </c>
      <c r="E343" s="117">
        <v>0</v>
      </c>
      <c r="F343" s="119">
        <f>F345+F352</f>
        <v>15974</v>
      </c>
      <c r="G343" s="117"/>
      <c r="H343" s="119">
        <f>H344</f>
        <v>15789.890000000001</v>
      </c>
      <c r="I343" s="120">
        <v>0</v>
      </c>
      <c r="J343" s="120">
        <f>H343/F343*100</f>
        <v>98.84743958933268</v>
      </c>
    </row>
    <row r="344" spans="1:10" s="138" customFormat="1" ht="27" customHeight="1" x14ac:dyDescent="0.25">
      <c r="A344" s="110"/>
      <c r="B344" s="110">
        <v>3</v>
      </c>
      <c r="C344" s="110" t="s">
        <v>144</v>
      </c>
      <c r="D344" s="139"/>
      <c r="E344" s="119">
        <v>0</v>
      </c>
      <c r="F344" s="119"/>
      <c r="G344" s="119"/>
      <c r="H344" s="119">
        <f>H345+H352</f>
        <v>15789.890000000001</v>
      </c>
      <c r="I344" s="120">
        <v>0</v>
      </c>
      <c r="J344" s="120">
        <v>0</v>
      </c>
    </row>
    <row r="345" spans="1:10" s="138" customFormat="1" ht="27" customHeight="1" x14ac:dyDescent="0.25">
      <c r="A345" s="110"/>
      <c r="B345" s="110">
        <v>31</v>
      </c>
      <c r="C345" s="110" t="s">
        <v>182</v>
      </c>
      <c r="D345" s="139"/>
      <c r="E345" s="119">
        <v>0</v>
      </c>
      <c r="F345" s="119">
        <v>14954</v>
      </c>
      <c r="G345" s="119"/>
      <c r="H345" s="119">
        <f>H346+H348+H350</f>
        <v>15451.830000000002</v>
      </c>
      <c r="I345" s="120">
        <v>0</v>
      </c>
      <c r="J345" s="120">
        <f>H345/F345*100</f>
        <v>103.32907583255317</v>
      </c>
    </row>
    <row r="346" spans="1:10" s="138" customFormat="1" ht="27" customHeight="1" x14ac:dyDescent="0.25">
      <c r="A346" s="110"/>
      <c r="B346" s="110">
        <v>311</v>
      </c>
      <c r="C346" s="110" t="s">
        <v>183</v>
      </c>
      <c r="D346" s="139"/>
      <c r="E346" s="119">
        <v>0</v>
      </c>
      <c r="F346" s="119"/>
      <c r="G346" s="119"/>
      <c r="H346" s="119">
        <f>H347</f>
        <v>12717.45</v>
      </c>
      <c r="I346" s="120">
        <v>0</v>
      </c>
      <c r="J346" s="120">
        <v>0</v>
      </c>
    </row>
    <row r="347" spans="1:10" s="138" customFormat="1" ht="27" customHeight="1" x14ac:dyDescent="0.25">
      <c r="A347" s="110"/>
      <c r="B347" s="115">
        <v>3111</v>
      </c>
      <c r="C347" s="115" t="s">
        <v>184</v>
      </c>
      <c r="D347" s="116"/>
      <c r="E347" s="117">
        <v>0</v>
      </c>
      <c r="F347" s="119"/>
      <c r="G347" s="117"/>
      <c r="H347" s="117">
        <v>12717.45</v>
      </c>
      <c r="I347" s="120">
        <v>0</v>
      </c>
      <c r="J347" s="120">
        <v>0</v>
      </c>
    </row>
    <row r="348" spans="1:10" s="138" customFormat="1" ht="27" customHeight="1" x14ac:dyDescent="0.25">
      <c r="A348" s="110"/>
      <c r="B348" s="110">
        <v>312</v>
      </c>
      <c r="C348" s="110" t="s">
        <v>213</v>
      </c>
      <c r="D348" s="139"/>
      <c r="E348" s="119">
        <v>0</v>
      </c>
      <c r="F348" s="119"/>
      <c r="G348" s="119"/>
      <c r="H348" s="119">
        <f>H349</f>
        <v>636</v>
      </c>
      <c r="I348" s="120">
        <v>0</v>
      </c>
      <c r="J348" s="120">
        <v>0</v>
      </c>
    </row>
    <row r="349" spans="1:10" s="138" customFormat="1" ht="27" customHeight="1" x14ac:dyDescent="0.25">
      <c r="A349" s="110"/>
      <c r="B349" s="115">
        <v>3121</v>
      </c>
      <c r="C349" s="115" t="s">
        <v>213</v>
      </c>
      <c r="D349" s="116"/>
      <c r="E349" s="117">
        <v>0</v>
      </c>
      <c r="F349" s="119"/>
      <c r="G349" s="117"/>
      <c r="H349" s="117">
        <v>636</v>
      </c>
      <c r="I349" s="120">
        <v>0</v>
      </c>
      <c r="J349" s="120">
        <v>0</v>
      </c>
    </row>
    <row r="350" spans="1:10" s="138" customFormat="1" ht="27" customHeight="1" x14ac:dyDescent="0.25">
      <c r="A350" s="110"/>
      <c r="B350" s="110">
        <v>313</v>
      </c>
      <c r="C350" s="110" t="s">
        <v>186</v>
      </c>
      <c r="D350" s="139"/>
      <c r="E350" s="119">
        <v>0</v>
      </c>
      <c r="F350" s="119"/>
      <c r="G350" s="119"/>
      <c r="H350" s="119">
        <f>H351</f>
        <v>2098.38</v>
      </c>
      <c r="I350" s="120">
        <v>0</v>
      </c>
      <c r="J350" s="120">
        <v>0</v>
      </c>
    </row>
    <row r="351" spans="1:10" s="138" customFormat="1" ht="27" customHeight="1" x14ac:dyDescent="0.25">
      <c r="A351" s="110"/>
      <c r="B351" s="115">
        <v>3132</v>
      </c>
      <c r="C351" s="115" t="s">
        <v>187</v>
      </c>
      <c r="D351" s="116"/>
      <c r="E351" s="117">
        <v>0</v>
      </c>
      <c r="F351" s="119"/>
      <c r="G351" s="117"/>
      <c r="H351" s="117">
        <v>2098.38</v>
      </c>
      <c r="I351" s="120">
        <v>0</v>
      </c>
      <c r="J351" s="120">
        <v>0</v>
      </c>
    </row>
    <row r="352" spans="1:10" s="138" customFormat="1" ht="27" customHeight="1" x14ac:dyDescent="0.25">
      <c r="A352" s="110"/>
      <c r="B352" s="110">
        <v>32</v>
      </c>
      <c r="C352" s="110" t="s">
        <v>143</v>
      </c>
      <c r="D352" s="139"/>
      <c r="E352" s="119">
        <v>0</v>
      </c>
      <c r="F352" s="119">
        <v>1020</v>
      </c>
      <c r="G352" s="119"/>
      <c r="H352" s="119">
        <f>H353</f>
        <v>338.06</v>
      </c>
      <c r="I352" s="120">
        <v>0</v>
      </c>
      <c r="J352" s="120">
        <f>H352/F352*100</f>
        <v>33.143137254901958</v>
      </c>
    </row>
    <row r="353" spans="1:10" s="138" customFormat="1" ht="27" customHeight="1" x14ac:dyDescent="0.25">
      <c r="A353" s="110"/>
      <c r="B353" s="110">
        <v>321</v>
      </c>
      <c r="C353" s="110" t="s">
        <v>5</v>
      </c>
      <c r="D353" s="139"/>
      <c r="E353" s="119">
        <v>0</v>
      </c>
      <c r="F353" s="119"/>
      <c r="G353" s="119"/>
      <c r="H353" s="119">
        <f>H354</f>
        <v>338.06</v>
      </c>
      <c r="I353" s="120">
        <v>0</v>
      </c>
      <c r="J353" s="120">
        <v>0</v>
      </c>
    </row>
    <row r="354" spans="1:10" s="138" customFormat="1" ht="27" customHeight="1" x14ac:dyDescent="0.25">
      <c r="A354" s="110"/>
      <c r="B354" s="115">
        <v>3212</v>
      </c>
      <c r="C354" s="115" t="s">
        <v>202</v>
      </c>
      <c r="D354" s="116"/>
      <c r="E354" s="117">
        <v>0</v>
      </c>
      <c r="F354" s="119"/>
      <c r="G354" s="117"/>
      <c r="H354" s="117">
        <v>338.06</v>
      </c>
      <c r="I354" s="120">
        <v>0</v>
      </c>
      <c r="J354" s="120">
        <v>0</v>
      </c>
    </row>
    <row r="356" spans="1:10" ht="27" customHeight="1" x14ac:dyDescent="0.25">
      <c r="A356" s="78" t="s">
        <v>368</v>
      </c>
      <c r="B356" s="25"/>
      <c r="C356" s="26"/>
      <c r="D356" s="26"/>
      <c r="E356" s="26"/>
      <c r="H356" s="122" t="s">
        <v>268</v>
      </c>
    </row>
    <row r="357" spans="1:10" ht="27" customHeight="1" x14ac:dyDescent="0.25">
      <c r="A357" s="78" t="s">
        <v>362</v>
      </c>
      <c r="B357" s="25"/>
      <c r="C357" s="26"/>
      <c r="D357" s="26"/>
      <c r="E357" s="26"/>
      <c r="G357" s="122" t="s">
        <v>269</v>
      </c>
    </row>
    <row r="358" spans="1:10" ht="27" customHeight="1" x14ac:dyDescent="0.25">
      <c r="A358" s="78" t="s">
        <v>270</v>
      </c>
      <c r="B358" s="25" t="s">
        <v>360</v>
      </c>
      <c r="C358" s="26"/>
      <c r="D358" s="26"/>
      <c r="E358" s="26"/>
      <c r="F358" s="26"/>
      <c r="G358" s="27"/>
      <c r="H358" s="28"/>
    </row>
  </sheetData>
  <mergeCells count="3">
    <mergeCell ref="B2:C2"/>
    <mergeCell ref="B3:C3"/>
    <mergeCell ref="A1:J1"/>
  </mergeCells>
  <pageMargins left="0.39370078740157483" right="0.39370078740157483" top="0.39370078740157483" bottom="0.39370078740157483" header="0.39370078740157483" footer="0.39370078740157483"/>
  <pageSetup paperSize="9" scale="58" fitToHeight="0" orientation="portrait" r:id="rId1"/>
  <headerFooter alignWithMargins="0">
    <oddFooter>&amp;L&amp;C&amp;R</oddFooter>
  </headerFooter>
  <colBreaks count="1" manualBreakCount="1">
    <brk id="1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B19" sqref="B19"/>
    </sheetView>
  </sheetViews>
  <sheetFormatPr defaultColWidth="9.109375" defaultRowHeight="13.8" x14ac:dyDescent="0.25"/>
  <cols>
    <col min="1" max="1" width="5.44140625" style="175" customWidth="1"/>
    <col min="2" max="2" width="25.88671875" style="175" customWidth="1"/>
    <col min="3" max="3" width="16.77734375" style="175" customWidth="1"/>
    <col min="4" max="4" width="13.33203125" style="175" customWidth="1"/>
    <col min="5" max="5" width="12.21875" style="175" customWidth="1"/>
    <col min="6" max="6" width="11.109375" style="175" customWidth="1"/>
    <col min="7" max="7" width="20.88671875" style="175" customWidth="1"/>
    <col min="8" max="8" width="23.33203125" style="175" customWidth="1"/>
    <col min="9" max="16384" width="9.109375" style="175"/>
  </cols>
  <sheetData>
    <row r="1" spans="1:8" x14ac:dyDescent="0.25">
      <c r="B1" s="176"/>
      <c r="C1" s="176"/>
      <c r="D1" s="176"/>
      <c r="F1" s="176"/>
      <c r="G1" s="176"/>
      <c r="H1" s="176"/>
    </row>
    <row r="2" spans="1:8" ht="21.75" customHeight="1" x14ac:dyDescent="0.25">
      <c r="B2" s="212" t="s">
        <v>309</v>
      </c>
      <c r="C2" s="213"/>
      <c r="D2" s="214"/>
      <c r="F2" s="177">
        <v>30822226445</v>
      </c>
      <c r="G2" s="177">
        <v>17224</v>
      </c>
      <c r="H2" s="177" t="s">
        <v>310</v>
      </c>
    </row>
    <row r="3" spans="1:8" x14ac:dyDescent="0.25">
      <c r="B3" s="175" t="s">
        <v>311</v>
      </c>
      <c r="F3" s="178" t="s">
        <v>312</v>
      </c>
      <c r="G3" s="178" t="s">
        <v>313</v>
      </c>
      <c r="H3" s="178" t="s">
        <v>314</v>
      </c>
    </row>
    <row r="4" spans="1:8" x14ac:dyDescent="0.25">
      <c r="F4" s="178"/>
      <c r="G4" s="178"/>
      <c r="H4" s="178"/>
    </row>
    <row r="5" spans="1:8" x14ac:dyDescent="0.25">
      <c r="F5" s="178"/>
      <c r="G5" s="178"/>
      <c r="H5" s="178"/>
    </row>
    <row r="6" spans="1:8" ht="20.25" customHeight="1" x14ac:dyDescent="0.3">
      <c r="B6" s="215" t="s">
        <v>318</v>
      </c>
      <c r="C6" s="215"/>
      <c r="D6" s="215"/>
      <c r="E6" s="215"/>
      <c r="F6" s="215"/>
      <c r="G6" s="215"/>
      <c r="H6" s="215"/>
    </row>
    <row r="7" spans="1:8" ht="20.25" customHeight="1" x14ac:dyDescent="0.25">
      <c r="B7" s="179"/>
      <c r="C7" s="179"/>
      <c r="D7" s="179"/>
      <c r="E7" s="179"/>
      <c r="F7" s="179"/>
      <c r="G7" s="179"/>
      <c r="H7" s="179"/>
    </row>
    <row r="8" spans="1:8" ht="48.75" customHeight="1" x14ac:dyDescent="0.25">
      <c r="A8" s="180" t="s">
        <v>315</v>
      </c>
      <c r="B8" s="181" t="s">
        <v>319</v>
      </c>
      <c r="C8" s="180" t="s">
        <v>316</v>
      </c>
      <c r="D8" s="180" t="s">
        <v>320</v>
      </c>
      <c r="E8" s="180" t="s">
        <v>321</v>
      </c>
      <c r="F8" s="180" t="s">
        <v>322</v>
      </c>
      <c r="G8" s="180" t="s">
        <v>363</v>
      </c>
      <c r="H8" s="180" t="s">
        <v>364</v>
      </c>
    </row>
    <row r="9" spans="1:8" ht="16.5" customHeight="1" x14ac:dyDescent="0.25">
      <c r="A9" s="216">
        <v>1</v>
      </c>
      <c r="B9" s="219"/>
      <c r="C9" s="182"/>
      <c r="D9" s="182"/>
      <c r="E9" s="182"/>
      <c r="F9" s="182"/>
      <c r="G9" s="182">
        <v>0</v>
      </c>
      <c r="H9" s="182">
        <v>0</v>
      </c>
    </row>
    <row r="10" spans="1:8" x14ac:dyDescent="0.25">
      <c r="A10" s="217"/>
      <c r="B10" s="220"/>
      <c r="C10" s="183"/>
      <c r="D10" s="184"/>
      <c r="E10" s="184"/>
      <c r="F10" s="184"/>
      <c r="G10" s="184"/>
      <c r="H10" s="184"/>
    </row>
    <row r="11" spans="1:8" x14ac:dyDescent="0.25">
      <c r="A11" s="217"/>
      <c r="B11" s="220"/>
      <c r="C11" s="185"/>
      <c r="D11" s="185"/>
      <c r="E11" s="185"/>
      <c r="F11" s="185"/>
      <c r="G11" s="185"/>
      <c r="H11" s="185"/>
    </row>
    <row r="12" spans="1:8" x14ac:dyDescent="0.25">
      <c r="A12" s="218"/>
      <c r="B12" s="221"/>
      <c r="C12" s="186"/>
      <c r="D12" s="187"/>
      <c r="E12" s="187"/>
      <c r="F12" s="187"/>
      <c r="G12" s="187"/>
      <c r="H12" s="188"/>
    </row>
    <row r="13" spans="1:8" ht="16.5" customHeight="1" x14ac:dyDescent="0.25">
      <c r="A13" s="216">
        <v>2</v>
      </c>
      <c r="B13" s="222"/>
      <c r="C13" s="182"/>
      <c r="D13" s="182"/>
      <c r="E13" s="182"/>
      <c r="F13" s="182"/>
      <c r="G13" s="182"/>
      <c r="H13" s="182"/>
    </row>
    <row r="14" spans="1:8" x14ac:dyDescent="0.25">
      <c r="A14" s="217"/>
      <c r="B14" s="222"/>
      <c r="C14" s="184"/>
      <c r="D14" s="184"/>
      <c r="E14" s="184"/>
      <c r="F14" s="184"/>
      <c r="G14" s="184"/>
      <c r="H14" s="184"/>
    </row>
    <row r="15" spans="1:8" x14ac:dyDescent="0.25">
      <c r="A15" s="217"/>
      <c r="B15" s="222"/>
      <c r="C15" s="185"/>
      <c r="D15" s="185"/>
      <c r="E15" s="185"/>
      <c r="F15" s="185"/>
      <c r="G15" s="185"/>
      <c r="H15" s="185"/>
    </row>
    <row r="16" spans="1:8" x14ac:dyDescent="0.25">
      <c r="A16" s="218"/>
      <c r="B16" s="222"/>
      <c r="C16" s="186"/>
      <c r="D16" s="187"/>
      <c r="E16" s="187"/>
      <c r="F16" s="187"/>
      <c r="G16" s="187"/>
      <c r="H16" s="223"/>
    </row>
    <row r="17" spans="1:8" ht="15" customHeight="1" x14ac:dyDescent="0.25">
      <c r="A17" s="225" t="s">
        <v>317</v>
      </c>
      <c r="B17" s="226"/>
      <c r="C17" s="227"/>
      <c r="D17" s="187"/>
      <c r="E17" s="187"/>
      <c r="F17" s="187"/>
      <c r="G17" s="187"/>
      <c r="H17" s="224"/>
    </row>
    <row r="19" spans="1:8" x14ac:dyDescent="0.25">
      <c r="B19" s="4" t="s">
        <v>366</v>
      </c>
    </row>
    <row r="20" spans="1:8" x14ac:dyDescent="0.25">
      <c r="B20" s="4" t="s">
        <v>355</v>
      </c>
    </row>
    <row r="21" spans="1:8" x14ac:dyDescent="0.25">
      <c r="B21" s="4" t="s">
        <v>361</v>
      </c>
    </row>
  </sheetData>
  <mergeCells count="8">
    <mergeCell ref="B2:D2"/>
    <mergeCell ref="B6:H6"/>
    <mergeCell ref="A9:A12"/>
    <mergeCell ref="B9:B12"/>
    <mergeCell ref="A13:A16"/>
    <mergeCell ref="B13:B16"/>
    <mergeCell ref="H16:H17"/>
    <mergeCell ref="A17:C17"/>
  </mergeCells>
  <conditionalFormatting sqref="D12:G12 D16:G17">
    <cfRule type="cellIs" dxfId="0" priority="1" stopIfTrue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>
      <selection activeCell="A22" sqref="A22"/>
    </sheetView>
  </sheetViews>
  <sheetFormatPr defaultRowHeight="13.2" x14ac:dyDescent="0.25"/>
  <cols>
    <col min="1" max="1" width="37.5546875" customWidth="1"/>
    <col min="2" max="2" width="45.6640625" customWidth="1"/>
  </cols>
  <sheetData>
    <row r="1" spans="1:2" ht="30" customHeight="1" x14ac:dyDescent="0.3">
      <c r="A1" s="189" t="s">
        <v>323</v>
      </c>
      <c r="B1" s="190"/>
    </row>
    <row r="2" spans="1:2" ht="52.8" customHeight="1" x14ac:dyDescent="0.25">
      <c r="A2" s="228" t="s">
        <v>324</v>
      </c>
      <c r="B2" s="229"/>
    </row>
    <row r="3" spans="1:2" ht="24" customHeight="1" x14ac:dyDescent="0.25">
      <c r="A3" s="191" t="s">
        <v>325</v>
      </c>
      <c r="B3" s="192"/>
    </row>
    <row r="4" spans="1:2" ht="34.200000000000003" customHeight="1" x14ac:dyDescent="0.25">
      <c r="A4" s="29" t="s">
        <v>149</v>
      </c>
      <c r="B4" s="30" t="s">
        <v>365</v>
      </c>
    </row>
    <row r="5" spans="1:2" ht="33.6" customHeight="1" x14ac:dyDescent="0.25">
      <c r="A5" s="60" t="s">
        <v>326</v>
      </c>
      <c r="B5" s="63">
        <v>0</v>
      </c>
    </row>
    <row r="7" spans="1:2" x14ac:dyDescent="0.25">
      <c r="A7" s="4" t="s">
        <v>366</v>
      </c>
    </row>
    <row r="8" spans="1:2" x14ac:dyDescent="0.25">
      <c r="A8" s="4" t="s">
        <v>355</v>
      </c>
    </row>
    <row r="9" spans="1:2" x14ac:dyDescent="0.25">
      <c r="A9" s="4" t="s">
        <v>361</v>
      </c>
    </row>
  </sheetData>
  <mergeCells count="1">
    <mergeCell ref="A2:B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6</vt:i4>
      </vt:variant>
      <vt:variant>
        <vt:lpstr>Imenovani rasponi</vt:lpstr>
      </vt:variant>
      <vt:variant>
        <vt:i4>3</vt:i4>
      </vt:variant>
    </vt:vector>
  </HeadingPairs>
  <TitlesOfParts>
    <vt:vector size="9" baseType="lpstr">
      <vt:lpstr>sažetak</vt:lpstr>
      <vt:lpstr>OPĆI DIO-prihodi</vt:lpstr>
      <vt:lpstr>OPĆI DIO-RASHODI</vt:lpstr>
      <vt:lpstr>POSEBNI DIO</vt:lpstr>
      <vt:lpstr>Izvještaj o zad. na dom. i str.</vt:lpstr>
      <vt:lpstr>Izvještaj o danim jam. i pl.po</vt:lpstr>
      <vt:lpstr>'OPĆI DIO-prihodi'!_GoBack</vt:lpstr>
      <vt:lpstr>'OPĆI DIO-RASHODI'!Podrucje_ispisa</vt:lpstr>
      <vt:lpstr>'POSEBNI DIO'!Podrucje_ispisa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2021-06-15T06:12:44Z</dcterms:created>
  <dcterms:modified xsi:type="dcterms:W3CDTF">2024-08-22T14:20:26Z</dcterms:modified>
</cp:coreProperties>
</file>